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 1" sheetId="1" r:id="rId1"/>
    <sheet name="Лист1" sheetId="2" state="hidden" r:id="rId2"/>
  </sheets>
  <definedNames>
    <definedName name="_xlnm.Print_Titles" localSheetId="0">'Лист 1'!$12:$12</definedName>
    <definedName name="_xlnm.Print_Area" localSheetId="0">'Лист 1'!$A$1:$D$22</definedName>
  </definedNames>
  <calcPr fullCalcOnLoad="1"/>
</workbook>
</file>

<file path=xl/sharedStrings.xml><?xml version="1.0" encoding="utf-8"?>
<sst xmlns="http://schemas.openxmlformats.org/spreadsheetml/2006/main" count="109" uniqueCount="107">
  <si>
    <t>Прогноз</t>
  </si>
  <si>
    <t xml:space="preserve">  распределения межбюджетных трансфертов  </t>
  </si>
  <si>
    <t>(наименование органа исполнительной власти)</t>
  </si>
  <si>
    <t xml:space="preserve">(тыс.руб.) </t>
  </si>
  <si>
    <t>№ п/п</t>
  </si>
  <si>
    <t>Наименование трансферта</t>
  </si>
  <si>
    <t>План на год</t>
  </si>
  <si>
    <t>План                             на    квартал</t>
  </si>
  <si>
    <t>В.В.Крюкова</t>
  </si>
  <si>
    <t xml:space="preserve">РАСПРЕДЕЛЕНИЕ ФИНАНСОВОЙ ПОМОЩИ  МУНИЦИПАЛЬНЫМ ОБРАЗОВАНИЯМ </t>
  </si>
  <si>
    <t>на август 2005 года</t>
  </si>
  <si>
    <t>Наименование</t>
  </si>
  <si>
    <t>План на 2005г.</t>
  </si>
  <si>
    <t>План на I квартал</t>
  </si>
  <si>
    <t>факт января</t>
  </si>
  <si>
    <t>% ОТ ГОДА</t>
  </si>
  <si>
    <t>г. Ярославль</t>
  </si>
  <si>
    <t>Рыбинский МО</t>
  </si>
  <si>
    <t>Ростовский МО</t>
  </si>
  <si>
    <t>г. Переславль-Залесский</t>
  </si>
  <si>
    <t>Угличский МО</t>
  </si>
  <si>
    <t>Тутаевский МО</t>
  </si>
  <si>
    <t>Большесельский МО</t>
  </si>
  <si>
    <t>Борисоглебский МО</t>
  </si>
  <si>
    <t>Брейтовский МО</t>
  </si>
  <si>
    <t>Гаврилов-Ямский МО</t>
  </si>
  <si>
    <t>Даниловский МО</t>
  </si>
  <si>
    <t>Любимский МО</t>
  </si>
  <si>
    <t>Мышкинский МО</t>
  </si>
  <si>
    <t>Некоузский МО</t>
  </si>
  <si>
    <t>Некрасовский МО</t>
  </si>
  <si>
    <t>Первомайский МО</t>
  </si>
  <si>
    <t>Переславский МО</t>
  </si>
  <si>
    <t>Пошехонский МО</t>
  </si>
  <si>
    <t>Ярославский МО</t>
  </si>
  <si>
    <t>ИСПОЛНЕНИЕ</t>
  </si>
  <si>
    <t>заявка</t>
  </si>
  <si>
    <t>остаток кредитов</t>
  </si>
  <si>
    <t>Остаток III квартала</t>
  </si>
  <si>
    <t>август (заявки)</t>
  </si>
  <si>
    <t>август (1/2 остатка III квартала)</t>
  </si>
  <si>
    <t xml:space="preserve">остаток </t>
  </si>
  <si>
    <t>%</t>
  </si>
  <si>
    <t xml:space="preserve">региональн. фонд финансовой поддержки </t>
  </si>
  <si>
    <t>Дотация на вырвнивание бюджетной обеспеченности</t>
  </si>
  <si>
    <t>в т.ч. Дотация на содержание автомобильных дорог</t>
  </si>
  <si>
    <t>фонд софинансирования социальных расходов</t>
  </si>
  <si>
    <t xml:space="preserve"> Субсидия местным бюджетам на содержание жилищного фонда по региональным стандартам</t>
  </si>
  <si>
    <t xml:space="preserve">субсидия местным бюджетам на подготовку к зиме объектов коммунального и социального назначения </t>
  </si>
  <si>
    <t xml:space="preserve">субсидия местным бюджетам на долевое участие в оплате коммунальных услуг учреждений бюджетной сферы муниципальных образований области </t>
  </si>
  <si>
    <t xml:space="preserve">субсидия местным бюджетам на выполнение работ по капитальному ремонту муниципального жилищного фонда </t>
  </si>
  <si>
    <t>Субсидия местным бюджетам на  оздоровительную кампанию  детей и подростков</t>
  </si>
  <si>
    <t>Cубсидия местным бюджетам на финансирование дорожного хозяйства муниципальных образований области</t>
  </si>
  <si>
    <t>Cубсидия местным бюджетам на поддержку детского и юношеского спорта в Ярославской области</t>
  </si>
  <si>
    <t>Субсидия местным бюджетам на финансирования природоохранных мероприятий</t>
  </si>
  <si>
    <t>Субсидия местным бюджетам на оказание финансовой помощи образовательным учреждениям области</t>
  </si>
  <si>
    <t>субсидия местным бюджетам на осуществление меропр-ий по обеспечению сохр-ти объектов культурного наследия, связанных с ВОВ</t>
  </si>
  <si>
    <t>субсидия местным бюджетам на проведение выборов</t>
  </si>
  <si>
    <t>Субсидия местным бюджетам на покрытие расходов возникающих в связи с повышением заработной платы работникам бюджетной сферы.</t>
  </si>
  <si>
    <t>Субсидия местным бюджетам на техническое и программное оснащение реформы бюджетного учета и организацию казначейской системы исполнения бюджета</t>
  </si>
  <si>
    <t>фонд муниципального развития</t>
  </si>
  <si>
    <t>фонд компенсаций</t>
  </si>
  <si>
    <t xml:space="preserve"> Субвенция на возмещение льгот по оплате жилищно-коммунальных услуг ветеранам труда в соответствии с ФЗ "О ветеранах"</t>
  </si>
  <si>
    <t xml:space="preserve"> Субвенция на возмещение льгот по оплате жилищно-коммунальных услуг населению  в соответствии с ФЗ "О реабилитации жерт политических репрессий"</t>
  </si>
  <si>
    <t>Субвенция на возмещение расходов от предоставления отдельным категориям граждан субсидий на оплату жилья и куммунальных услуг</t>
  </si>
  <si>
    <t>Субвенция на обеспечение образовательного стандарта</t>
  </si>
  <si>
    <t xml:space="preserve"> Субвенция на питание и обеспечение мягким инвентарем</t>
  </si>
  <si>
    <t>Субвенция на осуществление переданнызх государственных полномочий по оказанию специализированной медицинской помощи</t>
  </si>
  <si>
    <t xml:space="preserve"> Субвенция на выплату пособий на детей, губернаторского пособия по случаю рождения ребенка, по беременности и родам безработным женщинам</t>
  </si>
  <si>
    <t>детские пособия</t>
  </si>
  <si>
    <t>пособия по рождению</t>
  </si>
  <si>
    <t>пособие по беременности</t>
  </si>
  <si>
    <t xml:space="preserve"> Субвенция на социальные выплаты (ЕДВ)</t>
  </si>
  <si>
    <t xml:space="preserve"> Субвенция на содержание учреждений социальной защиты населения</t>
  </si>
  <si>
    <t>Субвенция на выплату пособий на опекаемых детей, поддержку сирот и приемных семей</t>
  </si>
  <si>
    <t>опека</t>
  </si>
  <si>
    <t>приемные семьи</t>
  </si>
  <si>
    <t>дети-сироты</t>
  </si>
  <si>
    <t>жилье сиротам</t>
  </si>
  <si>
    <t xml:space="preserve"> Субвенция на обеспечение льгот работникам бюджетных учреждений в сельской местности и рабочих поселках Ярославской области по оплате жилищно-коммунальных услуг</t>
  </si>
  <si>
    <t>Субвенция на поддержку многодетных семей</t>
  </si>
  <si>
    <t xml:space="preserve"> Субвенция на компенсацию расходов по оплате проезда на транспорте общего пользования городского и пригородного сообщения лицам, находящимся под диспансерным наблюдением в связи с туберкулезом при вызове или направлении на консультацию в медицинские противотуберкулезные учреждения, а также для лечения в услових дневного стационара</t>
  </si>
  <si>
    <t>Субвенция на оплату проезда участников и инвалидов Великой Отечественной войны в транспорте городского и пригородного автомобильного сообщения на 2005 год</t>
  </si>
  <si>
    <t xml:space="preserve"> Субвенция на реализацию федеральных полномочий по ФЗ "О социальной защите инвалидов В Российской Федерации", "О ветеранах", "О социальной защите граждан, подвергшихся воздействию радиации вследствие катастрофи Чернобыльской АЭС",  в части предоставления льгот по оплате жилищно-коммунальных услуг</t>
  </si>
  <si>
    <t>Субвенция на выполнение федеральных полномочий по государственной регистрации актов гражданского состояния</t>
  </si>
  <si>
    <t xml:space="preserve"> Субвенция на денежную  выплату почетным донарам согласно статье 11 ФЗ "О донорстве крови и ее компонентов"</t>
  </si>
  <si>
    <t>Субвенция на реабилитационные мероприятия</t>
  </si>
  <si>
    <t>Субвенция на реализацию областных программ "Забота" и "Развитие информатизации социальной защиты населения"</t>
  </si>
  <si>
    <t>Субвенция на социальное обеспечение</t>
  </si>
  <si>
    <t>военная травма</t>
  </si>
  <si>
    <t>пенсии госслужащим</t>
  </si>
  <si>
    <t>пенсии участникам ВОВ</t>
  </si>
  <si>
    <t>пенсии заслуженным работникам</t>
  </si>
  <si>
    <t>погребение</t>
  </si>
  <si>
    <t>Субвенция на реализацию областных  программ "Семья" и "Профилактика безнадзорности и правонарушений среди подростков</t>
  </si>
  <si>
    <t>Субвенция на оздоровительную компанию детей, нуждаущихся в особой заботе государства</t>
  </si>
  <si>
    <r>
      <t xml:space="preserve">Субвенция на проезд категорий граждан, относящихся к </t>
    </r>
    <r>
      <rPr>
        <b/>
        <sz val="8"/>
        <rFont val="Times New Roman"/>
        <family val="1"/>
      </rPr>
      <t>федеральным</t>
    </r>
    <r>
      <rPr>
        <sz val="8"/>
        <rFont val="Times New Roman"/>
        <family val="1"/>
      </rPr>
      <t xml:space="preserve"> полномочиям</t>
    </r>
  </si>
  <si>
    <r>
      <t xml:space="preserve">Субвенция на проезд категорий граждан, относящихся к </t>
    </r>
    <r>
      <rPr>
        <b/>
        <sz val="8"/>
        <rFont val="Times New Roman"/>
        <family val="1"/>
      </rPr>
      <t>региональным</t>
    </r>
    <r>
      <rPr>
        <sz val="8"/>
        <rFont val="Times New Roman"/>
        <family val="1"/>
      </rPr>
      <t xml:space="preserve"> полномочиям</t>
    </r>
  </si>
  <si>
    <t>Субвенция на осуществление мер социальной поддержки граждан, предусмотренных ФЗ "О статусе Героев Советского Союза, Героев РФ и полных кавалеров ордена Славы" и "О предоставлении социальных гарантий Героям Социалистического труда и полным кавалерам ордена Трудовой Славы"</t>
  </si>
  <si>
    <t>Погашение задолженности по судебным решениям</t>
  </si>
  <si>
    <t>Средства на реализацию ФАИП</t>
  </si>
  <si>
    <t>Всего</t>
  </si>
  <si>
    <t xml:space="preserve">Начальник Отдела финансов   </t>
  </si>
  <si>
    <t>Дата составления</t>
  </si>
  <si>
    <t xml:space="preserve">Приложение № 5 </t>
  </si>
  <si>
    <t>к Порядку</t>
  </si>
  <si>
    <t>на    квартал 20__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</si>
</sst>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_-* #,##0.00_р_._-;\-* #,##0.00_р_._-;_-* \-??_р_._-;_-@_-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/>
    </xf>
    <xf numFmtId="0" fontId="10" fillId="0" borderId="10" xfId="52" applyFont="1" applyFill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>
      <alignment/>
    </xf>
    <xf numFmtId="0" fontId="11" fillId="0" borderId="10" xfId="52" applyFont="1" applyFill="1" applyBorder="1" applyAlignment="1" applyProtection="1">
      <alignment horizontal="center" vertical="top" wrapText="1"/>
      <protection hidden="1"/>
    </xf>
    <xf numFmtId="2" fontId="11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52" applyFont="1" applyFill="1" applyBorder="1" applyAlignment="1" applyProtection="1">
      <alignment horizontal="left" vertical="top" wrapText="1"/>
      <protection hidden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0" fontId="11" fillId="0" borderId="10" xfId="52" applyFont="1" applyFill="1" applyBorder="1" applyAlignment="1" applyProtection="1">
      <alignment horizontal="left" vertical="top" wrapText="1"/>
      <protection hidden="1"/>
    </xf>
    <xf numFmtId="2" fontId="1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textRotation="90"/>
    </xf>
    <xf numFmtId="0" fontId="2" fillId="0" borderId="14" xfId="0" applyFont="1" applyFill="1" applyBorder="1" applyAlignment="1">
      <alignment textRotation="90"/>
    </xf>
    <xf numFmtId="0" fontId="2" fillId="0" borderId="15" xfId="0" applyFont="1" applyFill="1" applyBorder="1" applyAlignment="1">
      <alignment textRotation="90"/>
    </xf>
    <xf numFmtId="0" fontId="2" fillId="0" borderId="13" xfId="0" applyFont="1" applyFill="1" applyBorder="1" applyAlignment="1">
      <alignment textRotation="90"/>
    </xf>
    <xf numFmtId="0" fontId="1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textRotation="90"/>
    </xf>
    <xf numFmtId="0" fontId="11" fillId="33" borderId="12" xfId="0" applyFont="1" applyFill="1" applyBorder="1" applyAlignment="1">
      <alignment/>
    </xf>
    <xf numFmtId="0" fontId="11" fillId="33" borderId="18" xfId="52" applyFont="1" applyFill="1" applyBorder="1" applyAlignment="1" applyProtection="1">
      <alignment horizontal="center" vertical="top" wrapText="1"/>
      <protection hidden="1"/>
    </xf>
    <xf numFmtId="0" fontId="11" fillId="33" borderId="13" xfId="0" applyFont="1" applyFill="1" applyBorder="1" applyAlignment="1">
      <alignment/>
    </xf>
    <xf numFmtId="1" fontId="11" fillId="33" borderId="13" xfId="0" applyNumberFormat="1" applyFont="1" applyFill="1" applyBorder="1" applyAlignment="1">
      <alignment/>
    </xf>
    <xf numFmtId="0" fontId="11" fillId="33" borderId="14" xfId="0" applyFont="1" applyFill="1" applyBorder="1" applyAlignment="1">
      <alignment/>
    </xf>
    <xf numFmtId="9" fontId="11" fillId="33" borderId="13" xfId="56" applyFont="1" applyFill="1" applyBorder="1" applyAlignment="1" applyProtection="1">
      <alignment/>
      <protection/>
    </xf>
    <xf numFmtId="0" fontId="11" fillId="33" borderId="15" xfId="0" applyFont="1" applyFill="1" applyBorder="1" applyAlignment="1">
      <alignment/>
    </xf>
    <xf numFmtId="1" fontId="11" fillId="0" borderId="16" xfId="0" applyNumberFormat="1" applyFont="1" applyFill="1" applyBorder="1" applyAlignment="1">
      <alignment/>
    </xf>
    <xf numFmtId="9" fontId="11" fillId="0" borderId="19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2" fillId="0" borderId="18" xfId="52" applyFont="1" applyFill="1" applyBorder="1" applyAlignment="1" applyProtection="1">
      <alignment horizontal="center" vertical="top" wrapText="1"/>
      <protection hidden="1"/>
    </xf>
    <xf numFmtId="0" fontId="11" fillId="0" borderId="13" xfId="0" applyFont="1" applyBorder="1" applyAlignment="1">
      <alignment/>
    </xf>
    <xf numFmtId="1" fontId="11" fillId="0" borderId="13" xfId="0" applyNumberFormat="1" applyFont="1" applyBorder="1" applyAlignment="1">
      <alignment/>
    </xf>
    <xf numFmtId="0" fontId="11" fillId="0" borderId="15" xfId="0" applyFont="1" applyFill="1" applyBorder="1" applyAlignment="1">
      <alignment/>
    </xf>
    <xf numFmtId="9" fontId="11" fillId="0" borderId="13" xfId="56" applyFont="1" applyFill="1" applyBorder="1" applyAlignment="1" applyProtection="1">
      <alignment/>
      <protection/>
    </xf>
    <xf numFmtId="0" fontId="11" fillId="0" borderId="13" xfId="0" applyFont="1" applyFill="1" applyBorder="1" applyAlignment="1">
      <alignment/>
    </xf>
    <xf numFmtId="1" fontId="11" fillId="0" borderId="15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Fill="1" applyBorder="1" applyAlignment="1">
      <alignment/>
    </xf>
    <xf numFmtId="9" fontId="2" fillId="0" borderId="13" xfId="56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10" fontId="11" fillId="33" borderId="13" xfId="0" applyNumberFormat="1" applyFont="1" applyFill="1" applyBorder="1" applyAlignment="1">
      <alignment/>
    </xf>
    <xf numFmtId="164" fontId="11" fillId="33" borderId="13" xfId="0" applyNumberFormat="1" applyFont="1" applyFill="1" applyBorder="1" applyAlignment="1">
      <alignment/>
    </xf>
    <xf numFmtId="0" fontId="11" fillId="0" borderId="16" xfId="0" applyFont="1" applyBorder="1" applyAlignment="1">
      <alignment/>
    </xf>
    <xf numFmtId="9" fontId="11" fillId="0" borderId="14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2" fillId="0" borderId="21" xfId="0" applyNumberFormat="1" applyFont="1" applyFill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Fill="1" applyBorder="1" applyAlignment="1">
      <alignment/>
    </xf>
    <xf numFmtId="1" fontId="2" fillId="0" borderId="24" xfId="0" applyNumberFormat="1" applyFont="1" applyFill="1" applyBorder="1" applyAlignment="1">
      <alignment/>
    </xf>
    <xf numFmtId="9" fontId="2" fillId="0" borderId="2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2" fillId="0" borderId="25" xfId="0" applyFont="1" applyBorder="1" applyAlignment="1">
      <alignment/>
    </xf>
    <xf numFmtId="1" fontId="2" fillId="0" borderId="25" xfId="0" applyNumberFormat="1" applyFont="1" applyBorder="1" applyAlignment="1">
      <alignment/>
    </xf>
    <xf numFmtId="0" fontId="2" fillId="0" borderId="27" xfId="0" applyFont="1" applyFill="1" applyBorder="1" applyAlignment="1">
      <alignment/>
    </xf>
    <xf numFmtId="9" fontId="2" fillId="0" borderId="28" xfId="56" applyFont="1" applyFill="1" applyBorder="1" applyAlignment="1" applyProtection="1">
      <alignment/>
      <protection/>
    </xf>
    <xf numFmtId="0" fontId="2" fillId="0" borderId="2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7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2" fillId="0" borderId="33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0" fontId="2" fillId="0" borderId="34" xfId="0" applyFont="1" applyBorder="1" applyAlignment="1">
      <alignment/>
    </xf>
    <xf numFmtId="0" fontId="12" fillId="0" borderId="35" xfId="0" applyFont="1" applyBorder="1" applyAlignment="1">
      <alignment horizontal="center" vertical="top" wrapText="1"/>
    </xf>
    <xf numFmtId="0" fontId="2" fillId="0" borderId="35" xfId="0" applyFont="1" applyBorder="1" applyAlignment="1">
      <alignment/>
    </xf>
    <xf numFmtId="0" fontId="2" fillId="0" borderId="36" xfId="0" applyFont="1" applyFill="1" applyBorder="1" applyAlignment="1">
      <alignment/>
    </xf>
    <xf numFmtId="9" fontId="2" fillId="0" borderId="37" xfId="56" applyFont="1" applyFill="1" applyBorder="1" applyAlignment="1" applyProtection="1">
      <alignment/>
      <protection/>
    </xf>
    <xf numFmtId="0" fontId="2" fillId="0" borderId="38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1" fontId="2" fillId="0" borderId="35" xfId="0" applyNumberFormat="1" applyFont="1" applyFill="1" applyBorder="1" applyAlignment="1">
      <alignment/>
    </xf>
    <xf numFmtId="1" fontId="2" fillId="0" borderId="35" xfId="0" applyNumberFormat="1" applyFont="1" applyBorder="1" applyAlignment="1">
      <alignment/>
    </xf>
    <xf numFmtId="1" fontId="2" fillId="0" borderId="39" xfId="0" applyNumberFormat="1" applyFont="1" applyFill="1" applyBorder="1" applyAlignment="1">
      <alignment/>
    </xf>
    <xf numFmtId="9" fontId="2" fillId="0" borderId="35" xfId="0" applyNumberFormat="1" applyFont="1" applyFill="1" applyBorder="1" applyAlignment="1">
      <alignment/>
    </xf>
    <xf numFmtId="9" fontId="2" fillId="0" borderId="10" xfId="56" applyFont="1" applyFill="1" applyBorder="1" applyAlignment="1" applyProtection="1">
      <alignment/>
      <protection/>
    </xf>
    <xf numFmtId="1" fontId="2" fillId="0" borderId="31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9" fontId="2" fillId="0" borderId="40" xfId="0" applyNumberFormat="1" applyFont="1" applyFill="1" applyBorder="1" applyAlignment="1">
      <alignment/>
    </xf>
    <xf numFmtId="0" fontId="2" fillId="0" borderId="41" xfId="0" applyFont="1" applyBorder="1" applyAlignment="1">
      <alignment/>
    </xf>
    <xf numFmtId="0" fontId="12" fillId="0" borderId="42" xfId="0" applyFont="1" applyBorder="1" applyAlignment="1">
      <alignment horizontal="center" vertical="top" wrapText="1"/>
    </xf>
    <xf numFmtId="0" fontId="2" fillId="0" borderId="28" xfId="0" applyFont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" fontId="2" fillId="0" borderId="28" xfId="0" applyNumberFormat="1" applyFont="1" applyFill="1" applyBorder="1" applyAlignment="1">
      <alignment/>
    </xf>
    <xf numFmtId="1" fontId="2" fillId="0" borderId="28" xfId="0" applyNumberFormat="1" applyFont="1" applyBorder="1" applyAlignment="1">
      <alignment/>
    </xf>
    <xf numFmtId="1" fontId="2" fillId="0" borderId="43" xfId="0" applyNumberFormat="1" applyFont="1" applyFill="1" applyBorder="1" applyAlignment="1">
      <alignment/>
    </xf>
    <xf numFmtId="0" fontId="11" fillId="33" borderId="13" xfId="59" applyNumberFormat="1" applyFont="1" applyFill="1" applyBorder="1" applyAlignment="1" applyProtection="1">
      <alignment horizontal="right"/>
      <protection/>
    </xf>
    <xf numFmtId="1" fontId="11" fillId="0" borderId="45" xfId="0" applyNumberFormat="1" applyFont="1" applyFill="1" applyBorder="1" applyAlignment="1">
      <alignment/>
    </xf>
    <xf numFmtId="9" fontId="11" fillId="0" borderId="13" xfId="0" applyNumberFormat="1" applyFont="1" applyFill="1" applyBorder="1" applyAlignment="1">
      <alignment/>
    </xf>
    <xf numFmtId="0" fontId="11" fillId="33" borderId="41" xfId="0" applyFont="1" applyFill="1" applyBorder="1" applyAlignment="1">
      <alignment/>
    </xf>
    <xf numFmtId="0" fontId="11" fillId="33" borderId="42" xfId="52" applyFont="1" applyFill="1" applyBorder="1" applyAlignment="1" applyProtection="1">
      <alignment horizontal="center" vertical="top" wrapText="1"/>
      <protection hidden="1"/>
    </xf>
    <xf numFmtId="0" fontId="11" fillId="33" borderId="28" xfId="0" applyFont="1" applyFill="1" applyBorder="1" applyAlignment="1">
      <alignment/>
    </xf>
    <xf numFmtId="1" fontId="11" fillId="33" borderId="28" xfId="0" applyNumberFormat="1" applyFont="1" applyFill="1" applyBorder="1" applyAlignment="1">
      <alignment/>
    </xf>
    <xf numFmtId="1" fontId="11" fillId="0" borderId="46" xfId="0" applyNumberFormat="1" applyFont="1" applyBorder="1" applyAlignment="1">
      <alignment/>
    </xf>
    <xf numFmtId="9" fontId="11" fillId="0" borderId="28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34" borderId="33" xfId="52" applyFont="1" applyFill="1" applyBorder="1" applyAlignment="1" applyProtection="1">
      <alignment horizontal="center" vertical="top" wrapText="1"/>
      <protection hidden="1"/>
    </xf>
    <xf numFmtId="164" fontId="2" fillId="0" borderId="10" xfId="0" applyNumberFormat="1" applyFont="1" applyBorder="1" applyAlignment="1">
      <alignment/>
    </xf>
    <xf numFmtId="164" fontId="2" fillId="33" borderId="31" xfId="0" applyNumberFormat="1" applyFont="1" applyFill="1" applyBorder="1" applyAlignment="1">
      <alignment/>
    </xf>
    <xf numFmtId="0" fontId="12" fillId="34" borderId="47" xfId="52" applyFont="1" applyFill="1" applyBorder="1" applyAlignment="1" applyProtection="1">
      <alignment horizontal="center" vertical="top" wrapText="1"/>
      <protection hidden="1"/>
    </xf>
    <xf numFmtId="0" fontId="2" fillId="33" borderId="3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" fontId="2" fillId="33" borderId="31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9" fontId="2" fillId="33" borderId="10" xfId="0" applyNumberFormat="1" applyFont="1" applyFill="1" applyBorder="1" applyAlignment="1">
      <alignment/>
    </xf>
    <xf numFmtId="0" fontId="13" fillId="0" borderId="30" xfId="0" applyFont="1" applyBorder="1" applyAlignment="1">
      <alignment/>
    </xf>
    <xf numFmtId="0" fontId="14" fillId="34" borderId="47" xfId="52" applyFont="1" applyFill="1" applyBorder="1" applyAlignment="1" applyProtection="1">
      <alignment horizontal="center" vertical="top" wrapText="1"/>
      <protection hidden="1"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1" fontId="13" fillId="0" borderId="31" xfId="0" applyNumberFormat="1" applyFont="1" applyFill="1" applyBorder="1" applyAlignment="1">
      <alignment/>
    </xf>
    <xf numFmtId="9" fontId="13" fillId="0" borderId="13" xfId="56" applyFont="1" applyFill="1" applyBorder="1" applyAlignment="1" applyProtection="1">
      <alignment/>
      <protection/>
    </xf>
    <xf numFmtId="1" fontId="13" fillId="0" borderId="32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/>
    </xf>
    <xf numFmtId="1" fontId="13" fillId="0" borderId="33" xfId="0" applyNumberFormat="1" applyFont="1" applyFill="1" applyBorder="1" applyAlignment="1">
      <alignment/>
    </xf>
    <xf numFmtId="9" fontId="13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1" fontId="2" fillId="33" borderId="33" xfId="0" applyNumberFormat="1" applyFont="1" applyFill="1" applyBorder="1" applyAlignment="1">
      <alignment/>
    </xf>
    <xf numFmtId="1" fontId="15" fillId="0" borderId="31" xfId="0" applyNumberFormat="1" applyFont="1" applyFill="1" applyBorder="1" applyAlignment="1">
      <alignment/>
    </xf>
    <xf numFmtId="0" fontId="16" fillId="0" borderId="10" xfId="0" applyFont="1" applyBorder="1" applyAlignment="1">
      <alignment horizontal="right" vertical="top" wrapText="1"/>
    </xf>
    <xf numFmtId="164" fontId="17" fillId="33" borderId="31" xfId="0" applyNumberFormat="1" applyFont="1" applyFill="1" applyBorder="1" applyAlignment="1">
      <alignment/>
    </xf>
    <xf numFmtId="164" fontId="18" fillId="0" borderId="10" xfId="0" applyNumberFormat="1" applyFont="1" applyBorder="1" applyAlignment="1">
      <alignment/>
    </xf>
    <xf numFmtId="164" fontId="18" fillId="33" borderId="31" xfId="0" applyNumberFormat="1" applyFont="1" applyFill="1" applyBorder="1" applyAlignment="1">
      <alignment/>
    </xf>
    <xf numFmtId="0" fontId="14" fillId="34" borderId="33" xfId="52" applyFont="1" applyFill="1" applyBorder="1" applyAlignment="1" applyProtection="1">
      <alignment horizontal="center" vertical="top" wrapText="1"/>
      <protection hidden="1"/>
    </xf>
    <xf numFmtId="0" fontId="13" fillId="0" borderId="31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12" fillId="34" borderId="35" xfId="52" applyFont="1" applyFill="1" applyBorder="1" applyAlignment="1" applyProtection="1">
      <alignment horizontal="center" vertical="top" wrapText="1"/>
      <protection hidden="1"/>
    </xf>
    <xf numFmtId="1" fontId="2" fillId="0" borderId="35" xfId="0" applyNumberFormat="1" applyFont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2" fillId="34" borderId="10" xfId="52" applyFont="1" applyFill="1" applyBorder="1" applyAlignment="1" applyProtection="1">
      <alignment horizontal="center" vertical="top" wrapText="1"/>
      <protection hidden="1"/>
    </xf>
    <xf numFmtId="164" fontId="2" fillId="0" borderId="10" xfId="0" applyNumberFormat="1" applyFont="1" applyFill="1" applyBorder="1" applyAlignment="1">
      <alignment/>
    </xf>
    <xf numFmtId="164" fontId="17" fillId="0" borderId="10" xfId="0" applyNumberFormat="1" applyFont="1" applyBorder="1" applyAlignment="1">
      <alignment/>
    </xf>
    <xf numFmtId="0" fontId="2" fillId="0" borderId="48" xfId="0" applyFont="1" applyFill="1" applyBorder="1" applyAlignment="1">
      <alignment/>
    </xf>
    <xf numFmtId="0" fontId="12" fillId="34" borderId="0" xfId="52" applyFont="1" applyFill="1" applyBorder="1" applyAlignment="1" applyProtection="1">
      <alignment horizontal="center" vertical="top" wrapText="1"/>
      <protection hidden="1"/>
    </xf>
    <xf numFmtId="0" fontId="2" fillId="0" borderId="40" xfId="0" applyFont="1" applyBorder="1" applyAlignment="1">
      <alignment/>
    </xf>
    <xf numFmtId="1" fontId="2" fillId="0" borderId="40" xfId="0" applyNumberFormat="1" applyFont="1" applyBorder="1" applyAlignment="1">
      <alignment/>
    </xf>
    <xf numFmtId="0" fontId="2" fillId="0" borderId="49" xfId="0" applyFont="1" applyFill="1" applyBorder="1" applyAlignment="1">
      <alignment/>
    </xf>
    <xf numFmtId="9" fontId="2" fillId="0" borderId="40" xfId="56" applyFont="1" applyFill="1" applyBorder="1" applyAlignment="1" applyProtection="1">
      <alignment/>
      <protection/>
    </xf>
    <xf numFmtId="0" fontId="2" fillId="0" borderId="40" xfId="0" applyFont="1" applyFill="1" applyBorder="1" applyAlignment="1">
      <alignment/>
    </xf>
    <xf numFmtId="1" fontId="2" fillId="0" borderId="40" xfId="0" applyNumberFormat="1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164" fontId="17" fillId="0" borderId="40" xfId="0" applyNumberFormat="1" applyFont="1" applyBorder="1" applyAlignment="1">
      <alignment/>
    </xf>
    <xf numFmtId="164" fontId="17" fillId="33" borderId="5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9" fontId="2" fillId="0" borderId="49" xfId="0" applyNumberFormat="1" applyFont="1" applyFill="1" applyBorder="1" applyAlignment="1">
      <alignment/>
    </xf>
    <xf numFmtId="1" fontId="11" fillId="33" borderId="14" xfId="0" applyNumberFormat="1" applyFont="1" applyFill="1" applyBorder="1" applyAlignment="1">
      <alignment/>
    </xf>
    <xf numFmtId="1" fontId="11" fillId="33" borderId="15" xfId="0" applyNumberFormat="1" applyFont="1" applyFill="1" applyBorder="1" applyAlignment="1">
      <alignment/>
    </xf>
    <xf numFmtId="9" fontId="11" fillId="0" borderId="14" xfId="0" applyNumberFormat="1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46" xfId="52" applyFont="1" applyFill="1" applyBorder="1" applyAlignment="1" applyProtection="1">
      <alignment horizontal="center" vertical="top" wrapText="1"/>
      <protection hidden="1"/>
    </xf>
    <xf numFmtId="0" fontId="11" fillId="0" borderId="28" xfId="0" applyFont="1" applyBorder="1" applyAlignment="1">
      <alignment/>
    </xf>
    <xf numFmtId="1" fontId="11" fillId="0" borderId="28" xfId="0" applyNumberFormat="1" applyFont="1" applyBorder="1" applyAlignment="1">
      <alignment/>
    </xf>
    <xf numFmtId="1" fontId="11" fillId="0" borderId="43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8" fillId="0" borderId="5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4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zoomScalePageLayoutView="0" workbookViewId="0" topLeftCell="A1">
      <selection activeCell="B19" sqref="B19"/>
    </sheetView>
  </sheetViews>
  <sheetFormatPr defaultColWidth="9.125" defaultRowHeight="12.75"/>
  <cols>
    <col min="1" max="1" width="5.50390625" style="1" customWidth="1"/>
    <col min="2" max="2" width="55.50390625" style="1" customWidth="1"/>
    <col min="3" max="4" width="16.00390625" style="1" customWidth="1"/>
    <col min="5" max="16384" width="9.125" style="1" customWidth="1"/>
  </cols>
  <sheetData>
    <row r="1" spans="3:4" ht="15">
      <c r="C1" s="203" t="s">
        <v>104</v>
      </c>
      <c r="D1" s="203"/>
    </row>
    <row r="2" spans="2:4" ht="18">
      <c r="B2" s="2"/>
      <c r="C2" s="203" t="s">
        <v>105</v>
      </c>
      <c r="D2" s="203"/>
    </row>
    <row r="3" spans="3:4" ht="15">
      <c r="C3" s="204"/>
      <c r="D3" s="204"/>
    </row>
    <row r="4" spans="3:4" ht="15">
      <c r="C4" s="204"/>
      <c r="D4" s="204"/>
    </row>
    <row r="5" spans="1:4" ht="17.25">
      <c r="A5" s="200" t="s">
        <v>0</v>
      </c>
      <c r="B5" s="200"/>
      <c r="C5" s="200"/>
      <c r="D5" s="200"/>
    </row>
    <row r="6" spans="1:10" ht="18.75" customHeight="1">
      <c r="A6" s="201" t="s">
        <v>1</v>
      </c>
      <c r="B6" s="201"/>
      <c r="C6" s="201"/>
      <c r="D6" s="201"/>
      <c r="E6" s="3"/>
      <c r="F6" s="3"/>
      <c r="G6" s="3"/>
      <c r="H6" s="3"/>
      <c r="I6" s="3"/>
      <c r="J6" s="3"/>
    </row>
    <row r="7" spans="1:9" ht="18.75" customHeight="1">
      <c r="A7" s="200" t="s">
        <v>106</v>
      </c>
      <c r="B7" s="200"/>
      <c r="C7" s="200"/>
      <c r="D7" s="200"/>
      <c r="E7" s="4"/>
      <c r="F7" s="4"/>
      <c r="G7" s="4"/>
      <c r="H7" s="4"/>
      <c r="I7" s="4"/>
    </row>
    <row r="8" spans="1:9" ht="18.75" customHeight="1">
      <c r="A8" s="5"/>
      <c r="B8" s="202"/>
      <c r="C8" s="202"/>
      <c r="D8" s="202"/>
      <c r="E8" s="4"/>
      <c r="F8" s="4"/>
      <c r="G8" s="4"/>
      <c r="H8" s="4"/>
      <c r="I8" s="4"/>
    </row>
    <row r="9" spans="1:9" ht="18.75" customHeight="1">
      <c r="A9" s="5"/>
      <c r="B9" s="199" t="s">
        <v>2</v>
      </c>
      <c r="C9" s="199"/>
      <c r="D9" s="199"/>
      <c r="E9" s="4"/>
      <c r="F9" s="4"/>
      <c r="G9" s="4"/>
      <c r="H9" s="4"/>
      <c r="I9" s="4"/>
    </row>
    <row r="10" spans="1:9" ht="18.75" customHeight="1">
      <c r="A10" s="6"/>
      <c r="B10" s="7"/>
      <c r="C10" s="7"/>
      <c r="D10" s="8" t="s">
        <v>3</v>
      </c>
      <c r="E10" s="4"/>
      <c r="F10" s="4"/>
      <c r="G10" s="4"/>
      <c r="H10" s="4"/>
      <c r="I10" s="4"/>
    </row>
    <row r="11" spans="1:4" s="12" customFormat="1" ht="49.5" customHeight="1">
      <c r="A11" s="9" t="s">
        <v>4</v>
      </c>
      <c r="B11" s="10" t="s">
        <v>5</v>
      </c>
      <c r="C11" s="11" t="s">
        <v>6</v>
      </c>
      <c r="D11" s="11" t="s">
        <v>7</v>
      </c>
    </row>
    <row r="12" spans="1:4" s="12" customFormat="1" ht="12" customHeight="1">
      <c r="A12" s="13">
        <v>1</v>
      </c>
      <c r="B12" s="13">
        <v>2</v>
      </c>
      <c r="C12" s="13">
        <v>3</v>
      </c>
      <c r="D12" s="13">
        <v>4</v>
      </c>
    </row>
    <row r="13" spans="1:4" ht="12.75">
      <c r="A13" s="14"/>
      <c r="B13" s="15"/>
      <c r="C13" s="16"/>
      <c r="D13" s="16"/>
    </row>
    <row r="14" spans="1:4" ht="12.75">
      <c r="A14" s="14"/>
      <c r="B14" s="15"/>
      <c r="C14" s="16"/>
      <c r="D14" s="16"/>
    </row>
    <row r="15" spans="1:4" ht="26.25" customHeight="1">
      <c r="A15" s="17"/>
      <c r="B15" s="18"/>
      <c r="C15" s="19"/>
      <c r="D15" s="19"/>
    </row>
    <row r="16" spans="1:4" ht="29.25" customHeight="1">
      <c r="A16" s="20"/>
      <c r="B16" s="21"/>
      <c r="C16" s="22"/>
      <c r="D16" s="22"/>
    </row>
    <row r="17" spans="1:4" ht="12.75">
      <c r="A17" s="17"/>
      <c r="B17" s="23"/>
      <c r="C17" s="24"/>
      <c r="D17" s="24"/>
    </row>
    <row r="18" spans="1:4" ht="17.25" customHeight="1">
      <c r="A18" s="25"/>
      <c r="B18" s="26"/>
      <c r="C18" s="27"/>
      <c r="D18" s="27"/>
    </row>
    <row r="21" spans="2:4" ht="12.75">
      <c r="B21" s="1" t="s">
        <v>102</v>
      </c>
      <c r="D21" s="1" t="s">
        <v>8</v>
      </c>
    </row>
    <row r="24" ht="12.75">
      <c r="B24" s="1" t="s">
        <v>103</v>
      </c>
    </row>
  </sheetData>
  <sheetProtection selectLockedCells="1" selectUnlockedCells="1"/>
  <mergeCells count="9">
    <mergeCell ref="B9:D9"/>
    <mergeCell ref="A5:D5"/>
    <mergeCell ref="A6:D6"/>
    <mergeCell ref="A7:D7"/>
    <mergeCell ref="B8:D8"/>
    <mergeCell ref="C1:D1"/>
    <mergeCell ref="C2:D2"/>
    <mergeCell ref="C3:D3"/>
    <mergeCell ref="C4:D4"/>
  </mergeCells>
  <printOptions/>
  <pageMargins left="0.5513888888888889" right="0.15763888888888888" top="0.4097222222222222" bottom="0.19652777777777777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90"/>
  <sheetViews>
    <sheetView zoomScalePageLayoutView="0" workbookViewId="0" topLeftCell="A1">
      <selection activeCell="B14" sqref="B14"/>
    </sheetView>
  </sheetViews>
  <sheetFormatPr defaultColWidth="9.125" defaultRowHeight="12.75"/>
  <cols>
    <col min="1" max="1" width="8.625" style="1" customWidth="1"/>
    <col min="2" max="2" width="49.50390625" style="1" customWidth="1"/>
    <col min="3" max="28" width="0" style="1" hidden="1" customWidth="1"/>
    <col min="29" max="30" width="11.50390625" style="1" customWidth="1"/>
    <col min="31" max="31" width="9.50390625" style="1" customWidth="1"/>
    <col min="32" max="32" width="9.125" style="1" customWidth="1"/>
    <col min="33" max="34" width="0" style="1" hidden="1" customWidth="1"/>
    <col min="35" max="16384" width="9.125" style="1" customWidth="1"/>
  </cols>
  <sheetData>
    <row r="1" spans="1:34" ht="12.75">
      <c r="A1" s="199" t="s">
        <v>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</row>
    <row r="2" spans="1:33" ht="15">
      <c r="A2" s="205" t="s">
        <v>10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</row>
    <row r="3" spans="1:34" ht="120.75" customHeight="1">
      <c r="A3" s="28" t="s">
        <v>4</v>
      </c>
      <c r="B3" s="29" t="s">
        <v>11</v>
      </c>
      <c r="C3" s="30" t="s">
        <v>12</v>
      </c>
      <c r="D3" s="30" t="s">
        <v>13</v>
      </c>
      <c r="E3" s="31" t="s">
        <v>14</v>
      </c>
      <c r="F3" s="30" t="s">
        <v>15</v>
      </c>
      <c r="G3" s="30" t="s">
        <v>16</v>
      </c>
      <c r="H3" s="30" t="s">
        <v>17</v>
      </c>
      <c r="I3" s="30" t="s">
        <v>18</v>
      </c>
      <c r="J3" s="30" t="s">
        <v>19</v>
      </c>
      <c r="K3" s="30" t="s">
        <v>20</v>
      </c>
      <c r="L3" s="30" t="s">
        <v>21</v>
      </c>
      <c r="M3" s="30" t="s">
        <v>22</v>
      </c>
      <c r="N3" s="30" t="s">
        <v>23</v>
      </c>
      <c r="O3" s="30" t="s">
        <v>24</v>
      </c>
      <c r="P3" s="30" t="s">
        <v>25</v>
      </c>
      <c r="Q3" s="30" t="s">
        <v>26</v>
      </c>
      <c r="R3" s="30" t="s">
        <v>27</v>
      </c>
      <c r="S3" s="30" t="s">
        <v>28</v>
      </c>
      <c r="T3" s="30" t="s">
        <v>29</v>
      </c>
      <c r="U3" s="30" t="s">
        <v>30</v>
      </c>
      <c r="V3" s="30" t="s">
        <v>31</v>
      </c>
      <c r="W3" s="30" t="s">
        <v>32</v>
      </c>
      <c r="X3" s="30" t="s">
        <v>33</v>
      </c>
      <c r="Y3" s="30" t="s">
        <v>34</v>
      </c>
      <c r="Z3" s="32" t="s">
        <v>35</v>
      </c>
      <c r="AA3" s="33" t="s">
        <v>36</v>
      </c>
      <c r="AB3" s="33" t="s">
        <v>37</v>
      </c>
      <c r="AC3" s="34" t="s">
        <v>6</v>
      </c>
      <c r="AD3" s="35" t="s">
        <v>38</v>
      </c>
      <c r="AE3" s="35" t="s">
        <v>39</v>
      </c>
      <c r="AF3" s="36" t="s">
        <v>40</v>
      </c>
      <c r="AG3" s="37" t="s">
        <v>41</v>
      </c>
      <c r="AH3" s="31" t="s">
        <v>42</v>
      </c>
    </row>
    <row r="4" spans="1:34" ht="12.75">
      <c r="A4" s="38">
        <v>1</v>
      </c>
      <c r="B4" s="39" t="s">
        <v>43</v>
      </c>
      <c r="C4" s="40">
        <v>512857</v>
      </c>
      <c r="D4" s="41">
        <v>97441</v>
      </c>
      <c r="E4" s="42">
        <v>47832</v>
      </c>
      <c r="F4" s="43" t="e">
        <f>#REF!/C4</f>
        <v>#REF!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4">
        <v>44700</v>
      </c>
      <c r="AA4" s="40">
        <v>24808</v>
      </c>
      <c r="AB4" s="41">
        <f>D4-E4</f>
        <v>49609</v>
      </c>
      <c r="AC4" s="40">
        <f>SUM(AC5,AC6)</f>
        <v>721562</v>
      </c>
      <c r="AD4" s="40">
        <f>SUM(AD5,AD6)</f>
        <v>121560</v>
      </c>
      <c r="AE4" s="40">
        <f>SUM(AE5,AE6)</f>
        <v>61280</v>
      </c>
      <c r="AF4" s="40">
        <f>AD4/2</f>
        <v>60780</v>
      </c>
      <c r="AG4" s="45">
        <f>AC4-AF4</f>
        <v>660782</v>
      </c>
      <c r="AH4" s="46">
        <f>AF4/AC4</f>
        <v>0.0842339258442102</v>
      </c>
    </row>
    <row r="5" spans="1:34" ht="12.75">
      <c r="A5" s="47"/>
      <c r="B5" s="48" t="s">
        <v>44</v>
      </c>
      <c r="C5" s="49"/>
      <c r="D5" s="50"/>
      <c r="E5" s="51"/>
      <c r="F5" s="52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1"/>
      <c r="AA5" s="53"/>
      <c r="AB5" s="54"/>
      <c r="AC5" s="55">
        <v>677562</v>
      </c>
      <c r="AD5" s="55">
        <v>110560</v>
      </c>
      <c r="AE5" s="56">
        <v>55280</v>
      </c>
      <c r="AF5" s="57">
        <f aca="true" t="shared" si="0" ref="AF5:AF62">AD5/2</f>
        <v>55280</v>
      </c>
      <c r="AG5" s="45"/>
      <c r="AH5" s="58"/>
    </row>
    <row r="6" spans="1:34" ht="12.75">
      <c r="A6" s="59"/>
      <c r="B6" s="48" t="s">
        <v>45</v>
      </c>
      <c r="C6" s="55"/>
      <c r="D6" s="56"/>
      <c r="E6" s="60"/>
      <c r="F6" s="61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60"/>
      <c r="AA6" s="62"/>
      <c r="AB6" s="63"/>
      <c r="AC6" s="55">
        <v>44000</v>
      </c>
      <c r="AD6" s="55">
        <v>11000</v>
      </c>
      <c r="AE6" s="56">
        <v>6000</v>
      </c>
      <c r="AF6" s="57">
        <f t="shared" si="0"/>
        <v>5500</v>
      </c>
      <c r="AG6" s="64"/>
      <c r="AH6" s="65"/>
    </row>
    <row r="7" spans="1:34" ht="15.75" customHeight="1">
      <c r="A7" s="38">
        <v>2</v>
      </c>
      <c r="B7" s="39" t="s">
        <v>46</v>
      </c>
      <c r="C7" s="40">
        <f aca="true" t="shared" si="1" ref="C7:AB7">SUM(C8:C17)</f>
        <v>957651</v>
      </c>
      <c r="D7" s="41">
        <f t="shared" si="1"/>
        <v>262754</v>
      </c>
      <c r="E7" s="40">
        <f t="shared" si="1"/>
        <v>81680</v>
      </c>
      <c r="F7" s="66" t="e">
        <f t="shared" si="1"/>
        <v>#REF!</v>
      </c>
      <c r="G7" s="40">
        <f t="shared" si="1"/>
        <v>0</v>
      </c>
      <c r="H7" s="40">
        <f t="shared" si="1"/>
        <v>0</v>
      </c>
      <c r="I7" s="40">
        <f t="shared" si="1"/>
        <v>0</v>
      </c>
      <c r="J7" s="40">
        <f t="shared" si="1"/>
        <v>0</v>
      </c>
      <c r="K7" s="40">
        <f t="shared" si="1"/>
        <v>0</v>
      </c>
      <c r="L7" s="40">
        <f t="shared" si="1"/>
        <v>0</v>
      </c>
      <c r="M7" s="40">
        <f t="shared" si="1"/>
        <v>0</v>
      </c>
      <c r="N7" s="40">
        <f t="shared" si="1"/>
        <v>0</v>
      </c>
      <c r="O7" s="40">
        <f t="shared" si="1"/>
        <v>0</v>
      </c>
      <c r="P7" s="40">
        <f t="shared" si="1"/>
        <v>0</v>
      </c>
      <c r="Q7" s="40">
        <f t="shared" si="1"/>
        <v>0</v>
      </c>
      <c r="R7" s="40">
        <f t="shared" si="1"/>
        <v>0</v>
      </c>
      <c r="S7" s="40">
        <f t="shared" si="1"/>
        <v>0</v>
      </c>
      <c r="T7" s="40">
        <f t="shared" si="1"/>
        <v>0</v>
      </c>
      <c r="U7" s="40">
        <f t="shared" si="1"/>
        <v>0</v>
      </c>
      <c r="V7" s="40">
        <f t="shared" si="1"/>
        <v>0</v>
      </c>
      <c r="W7" s="40">
        <f t="shared" si="1"/>
        <v>0</v>
      </c>
      <c r="X7" s="40">
        <f t="shared" si="1"/>
        <v>0</v>
      </c>
      <c r="Y7" s="40">
        <f t="shared" si="1"/>
        <v>0</v>
      </c>
      <c r="Z7" s="44">
        <f t="shared" si="1"/>
        <v>76680</v>
      </c>
      <c r="AA7" s="40">
        <f t="shared" si="1"/>
        <v>91939</v>
      </c>
      <c r="AB7" s="40">
        <f t="shared" si="1"/>
        <v>181074</v>
      </c>
      <c r="AC7" s="67">
        <f>SUM(AC8:AC20)</f>
        <v>1473532</v>
      </c>
      <c r="AD7" s="67">
        <f>SUM(AD8:AD20)</f>
        <v>337258.1</v>
      </c>
      <c r="AE7" s="67">
        <f>SUM(AE8:AE20)</f>
        <v>165354</v>
      </c>
      <c r="AF7" s="41">
        <f t="shared" si="0"/>
        <v>168629.05</v>
      </c>
      <c r="AG7" s="68">
        <f>AC7-AF7</f>
        <v>1304902.95</v>
      </c>
      <c r="AH7" s="69">
        <f aca="true" t="shared" si="2" ref="AH7:AH62">AF7/AC7</f>
        <v>0.11443867523745666</v>
      </c>
    </row>
    <row r="8" spans="1:34" ht="20.25">
      <c r="A8" s="70"/>
      <c r="B8" s="71" t="s">
        <v>47</v>
      </c>
      <c r="C8" s="72">
        <v>820841</v>
      </c>
      <c r="D8" s="73">
        <v>240543</v>
      </c>
      <c r="E8" s="74">
        <f>76680+5000</f>
        <v>81680</v>
      </c>
      <c r="F8" s="61" t="e">
        <f>#REF!/C8</f>
        <v>#REF!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5">
        <v>76680</v>
      </c>
      <c r="AA8" s="76">
        <v>91939</v>
      </c>
      <c r="AB8" s="77">
        <f>D8-E8</f>
        <v>158863</v>
      </c>
      <c r="AC8" s="78">
        <v>820841</v>
      </c>
      <c r="AD8" s="78">
        <v>47346.5</v>
      </c>
      <c r="AE8" s="78">
        <v>11886</v>
      </c>
      <c r="AF8" s="79">
        <f t="shared" si="0"/>
        <v>23673.25</v>
      </c>
      <c r="AG8" s="80">
        <f>AC8-AF8</f>
        <v>797167.75</v>
      </c>
      <c r="AH8" s="81">
        <f t="shared" si="2"/>
        <v>0.028840238243460062</v>
      </c>
    </row>
    <row r="9" spans="1:34" ht="27.75" customHeight="1">
      <c r="A9" s="82"/>
      <c r="B9" s="83" t="s">
        <v>48</v>
      </c>
      <c r="C9" s="84"/>
      <c r="D9" s="85"/>
      <c r="E9" s="86"/>
      <c r="F9" s="87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8"/>
      <c r="AA9" s="89"/>
      <c r="AB9" s="90"/>
      <c r="AC9" s="91">
        <v>90000</v>
      </c>
      <c r="AD9" s="91">
        <v>37463</v>
      </c>
      <c r="AE9" s="91">
        <v>18820</v>
      </c>
      <c r="AF9" s="92">
        <f t="shared" si="0"/>
        <v>18731.5</v>
      </c>
      <c r="AG9" s="80"/>
      <c r="AH9" s="81"/>
    </row>
    <row r="10" spans="1:34" ht="20.25">
      <c r="A10" s="82"/>
      <c r="B10" s="83" t="s">
        <v>49</v>
      </c>
      <c r="C10" s="84"/>
      <c r="D10" s="85"/>
      <c r="E10" s="86"/>
      <c r="F10" s="87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8"/>
      <c r="AA10" s="89"/>
      <c r="AB10" s="90"/>
      <c r="AC10" s="91">
        <v>115000</v>
      </c>
      <c r="AD10" s="91">
        <v>31300</v>
      </c>
      <c r="AE10" s="91">
        <v>20000</v>
      </c>
      <c r="AF10" s="92">
        <f t="shared" si="0"/>
        <v>15650</v>
      </c>
      <c r="AG10" s="80"/>
      <c r="AH10" s="81"/>
    </row>
    <row r="11" spans="1:34" ht="25.5" customHeight="1">
      <c r="A11" s="82"/>
      <c r="B11" s="83" t="s">
        <v>50</v>
      </c>
      <c r="C11" s="84"/>
      <c r="D11" s="85"/>
      <c r="E11" s="86"/>
      <c r="F11" s="87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8"/>
      <c r="AA11" s="89"/>
      <c r="AB11" s="90"/>
      <c r="AC11" s="91">
        <v>116000</v>
      </c>
      <c r="AD11" s="91">
        <v>61071</v>
      </c>
      <c r="AE11" s="91">
        <v>30597</v>
      </c>
      <c r="AF11" s="92">
        <f t="shared" si="0"/>
        <v>30535.5</v>
      </c>
      <c r="AG11" s="80"/>
      <c r="AH11" s="81"/>
    </row>
    <row r="12" spans="1:34" ht="24" customHeight="1">
      <c r="A12" s="93"/>
      <c r="B12" s="83" t="s">
        <v>51</v>
      </c>
      <c r="C12" s="94">
        <v>14370</v>
      </c>
      <c r="D12" s="95"/>
      <c r="E12" s="96"/>
      <c r="F12" s="61" t="e">
        <f>#REF!/C12</f>
        <v>#REF!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7">
        <f>SUM(G12:Y12)</f>
        <v>0</v>
      </c>
      <c r="AA12" s="98"/>
      <c r="AB12" s="99">
        <f>D12-E12</f>
        <v>0</v>
      </c>
      <c r="AC12" s="94">
        <v>14370</v>
      </c>
      <c r="AD12" s="94">
        <v>2060</v>
      </c>
      <c r="AE12" s="100">
        <v>2060</v>
      </c>
      <c r="AF12" s="96">
        <f t="shared" si="0"/>
        <v>1030</v>
      </c>
      <c r="AG12" s="101">
        <f>AC12-AF12</f>
        <v>13340</v>
      </c>
      <c r="AH12" s="102"/>
    </row>
    <row r="13" spans="1:34" ht="24" customHeight="1">
      <c r="A13" s="93"/>
      <c r="B13" s="83" t="s">
        <v>52</v>
      </c>
      <c r="C13" s="94">
        <v>116900</v>
      </c>
      <c r="D13" s="94">
        <v>22211</v>
      </c>
      <c r="E13" s="96"/>
      <c r="F13" s="61" t="e">
        <f>#REF!/C13</f>
        <v>#REF!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7">
        <f>SUM(G13:Y13)</f>
        <v>0</v>
      </c>
      <c r="AA13" s="98"/>
      <c r="AB13" s="99">
        <f>D13-E13</f>
        <v>22211</v>
      </c>
      <c r="AC13" s="94">
        <v>100000</v>
      </c>
      <c r="AD13" s="94">
        <v>68000</v>
      </c>
      <c r="AE13" s="95">
        <v>34000</v>
      </c>
      <c r="AF13" s="96">
        <f t="shared" si="0"/>
        <v>34000</v>
      </c>
      <c r="AG13" s="101">
        <f>AC13-AF13</f>
        <v>66000</v>
      </c>
      <c r="AH13" s="102">
        <f t="shared" si="2"/>
        <v>0.34</v>
      </c>
    </row>
    <row r="14" spans="1:34" ht="20.25">
      <c r="A14" s="103"/>
      <c r="B14" s="104" t="s">
        <v>53</v>
      </c>
      <c r="C14" s="105">
        <v>5540</v>
      </c>
      <c r="D14" s="105"/>
      <c r="E14" s="106"/>
      <c r="F14" s="107" t="e">
        <f>#REF!/C14</f>
        <v>#REF!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8">
        <f>SUM(G14:Y14)</f>
        <v>0</v>
      </c>
      <c r="AA14" s="109"/>
      <c r="AB14" s="110">
        <f>D14-E14</f>
        <v>0</v>
      </c>
      <c r="AC14" s="105">
        <v>5540</v>
      </c>
      <c r="AD14" s="105">
        <v>1108</v>
      </c>
      <c r="AE14" s="111">
        <v>554</v>
      </c>
      <c r="AF14" s="106">
        <f t="shared" si="0"/>
        <v>554</v>
      </c>
      <c r="AG14" s="112">
        <f>AC14-AF14</f>
        <v>4986</v>
      </c>
      <c r="AH14" s="113"/>
    </row>
    <row r="15" spans="1:34" ht="26.25" customHeight="1">
      <c r="A15" s="103"/>
      <c r="B15" s="104" t="s">
        <v>54</v>
      </c>
      <c r="C15" s="105"/>
      <c r="D15" s="105"/>
      <c r="E15" s="106"/>
      <c r="F15" s="107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8"/>
      <c r="AA15" s="109"/>
      <c r="AB15" s="110"/>
      <c r="AC15" s="105">
        <v>39000</v>
      </c>
      <c r="AD15" s="105">
        <v>11876</v>
      </c>
      <c r="AE15" s="111">
        <v>6000</v>
      </c>
      <c r="AF15" s="106">
        <f t="shared" si="0"/>
        <v>5938</v>
      </c>
      <c r="AG15" s="112"/>
      <c r="AH15" s="113"/>
    </row>
    <row r="16" spans="1:34" ht="24" customHeight="1">
      <c r="A16" s="103"/>
      <c r="B16" s="104" t="s">
        <v>55</v>
      </c>
      <c r="C16" s="105"/>
      <c r="D16" s="105"/>
      <c r="E16" s="106"/>
      <c r="F16" s="107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8"/>
      <c r="AA16" s="109"/>
      <c r="AB16" s="110"/>
      <c r="AC16" s="105"/>
      <c r="AD16" s="105"/>
      <c r="AE16" s="111"/>
      <c r="AF16" s="106">
        <f t="shared" si="0"/>
        <v>0</v>
      </c>
      <c r="AG16" s="112"/>
      <c r="AH16" s="113"/>
    </row>
    <row r="17" spans="1:34" ht="35.25" customHeight="1">
      <c r="A17" s="103"/>
      <c r="B17" s="104" t="s">
        <v>56</v>
      </c>
      <c r="C17" s="105"/>
      <c r="D17" s="105"/>
      <c r="E17" s="106"/>
      <c r="F17" s="107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8"/>
      <c r="AA17" s="109"/>
      <c r="AB17" s="110"/>
      <c r="AC17" s="105"/>
      <c r="AD17" s="105"/>
      <c r="AE17" s="111"/>
      <c r="AF17" s="106">
        <f t="shared" si="0"/>
        <v>0</v>
      </c>
      <c r="AG17" s="112"/>
      <c r="AH17" s="113"/>
    </row>
    <row r="18" spans="1:34" ht="14.25" customHeight="1">
      <c r="A18" s="93"/>
      <c r="B18" s="83" t="s">
        <v>57</v>
      </c>
      <c r="C18" s="94"/>
      <c r="D18" s="94"/>
      <c r="E18" s="98"/>
      <c r="F18" s="11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8"/>
      <c r="AA18" s="98"/>
      <c r="AB18" s="99"/>
      <c r="AC18" s="94"/>
      <c r="AD18" s="94"/>
      <c r="AE18" s="95"/>
      <c r="AF18" s="96">
        <f t="shared" si="0"/>
        <v>0</v>
      </c>
      <c r="AG18" s="112"/>
      <c r="AH18" s="113"/>
    </row>
    <row r="19" spans="1:34" ht="22.5" customHeight="1">
      <c r="A19" s="93">
        <v>12</v>
      </c>
      <c r="B19" s="83" t="s">
        <v>58</v>
      </c>
      <c r="C19" s="94"/>
      <c r="D19" s="94"/>
      <c r="E19" s="98"/>
      <c r="F19" s="11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8"/>
      <c r="AA19" s="98"/>
      <c r="AB19" s="99"/>
      <c r="AC19" s="94">
        <v>126381</v>
      </c>
      <c r="AD19" s="94">
        <v>56167</v>
      </c>
      <c r="AE19" s="95">
        <v>28084</v>
      </c>
      <c r="AF19" s="115">
        <f t="shared" si="0"/>
        <v>28083.5</v>
      </c>
      <c r="AG19" s="116"/>
      <c r="AH19" s="117"/>
    </row>
    <row r="20" spans="1:34" ht="36" customHeight="1">
      <c r="A20" s="118">
        <v>13</v>
      </c>
      <c r="B20" s="119" t="s">
        <v>59</v>
      </c>
      <c r="C20" s="120"/>
      <c r="D20" s="120"/>
      <c r="E20" s="121"/>
      <c r="F20" s="87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2"/>
      <c r="AA20" s="123"/>
      <c r="AB20" s="124"/>
      <c r="AC20" s="120">
        <v>46400</v>
      </c>
      <c r="AD20" s="120">
        <v>20866.6</v>
      </c>
      <c r="AE20" s="125">
        <f>11353+2000</f>
        <v>13353</v>
      </c>
      <c r="AF20" s="126">
        <f t="shared" si="0"/>
        <v>10433.3</v>
      </c>
      <c r="AG20" s="116"/>
      <c r="AH20" s="117"/>
    </row>
    <row r="21" spans="1:34" ht="19.5" customHeight="1">
      <c r="A21" s="38">
        <v>3</v>
      </c>
      <c r="B21" s="39" t="s">
        <v>60</v>
      </c>
      <c r="C21" s="127">
        <v>175930</v>
      </c>
      <c r="D21" s="41">
        <v>33425</v>
      </c>
      <c r="E21" s="42">
        <f>1200+200</f>
        <v>1400</v>
      </c>
      <c r="F21" s="43" t="e">
        <f>#REF!/C21</f>
        <v>#REF!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4">
        <f>1200+200</f>
        <v>1400</v>
      </c>
      <c r="AA21" s="40">
        <v>22817</v>
      </c>
      <c r="AB21" s="41">
        <f>D21-E21</f>
        <v>32025</v>
      </c>
      <c r="AC21" s="40">
        <f>21920</f>
        <v>21920</v>
      </c>
      <c r="AD21" s="40">
        <f>4046</f>
        <v>4046</v>
      </c>
      <c r="AE21" s="41">
        <v>2000</v>
      </c>
      <c r="AF21" s="42">
        <f t="shared" si="0"/>
        <v>2023</v>
      </c>
      <c r="AG21" s="128">
        <f>AC21-AF21</f>
        <v>19897</v>
      </c>
      <c r="AH21" s="129">
        <f t="shared" si="2"/>
        <v>0.09229014598540146</v>
      </c>
    </row>
    <row r="22" spans="1:34" s="136" customFormat="1" ht="18" customHeight="1">
      <c r="A22" s="130">
        <v>4</v>
      </c>
      <c r="B22" s="131" t="s">
        <v>61</v>
      </c>
      <c r="C22" s="132">
        <f aca="true" t="shared" si="3" ref="C22:AB22">C23+C24+C25+C26+C27+C28+C29+C33+C34+C35+C40+C41+C42+C43+C44+C45+C46+C47+C48+C49+C55+C56</f>
        <v>3841030</v>
      </c>
      <c r="D22" s="132">
        <f t="shared" si="3"/>
        <v>910109</v>
      </c>
      <c r="E22" s="132">
        <f t="shared" si="3"/>
        <v>269505</v>
      </c>
      <c r="F22" s="132" t="e">
        <f t="shared" si="3"/>
        <v>#REF!</v>
      </c>
      <c r="G22" s="132">
        <f t="shared" si="3"/>
        <v>0</v>
      </c>
      <c r="H22" s="132">
        <f t="shared" si="3"/>
        <v>0</v>
      </c>
      <c r="I22" s="132">
        <f t="shared" si="3"/>
        <v>0</v>
      </c>
      <c r="J22" s="132">
        <f t="shared" si="3"/>
        <v>0</v>
      </c>
      <c r="K22" s="132">
        <f t="shared" si="3"/>
        <v>0</v>
      </c>
      <c r="L22" s="132">
        <f t="shared" si="3"/>
        <v>0</v>
      </c>
      <c r="M22" s="132">
        <f t="shared" si="3"/>
        <v>0</v>
      </c>
      <c r="N22" s="132">
        <f t="shared" si="3"/>
        <v>0</v>
      </c>
      <c r="O22" s="132">
        <f t="shared" si="3"/>
        <v>0</v>
      </c>
      <c r="P22" s="132">
        <f t="shared" si="3"/>
        <v>0</v>
      </c>
      <c r="Q22" s="132">
        <f t="shared" si="3"/>
        <v>0</v>
      </c>
      <c r="R22" s="132">
        <f t="shared" si="3"/>
        <v>0</v>
      </c>
      <c r="S22" s="132">
        <f t="shared" si="3"/>
        <v>0</v>
      </c>
      <c r="T22" s="132">
        <f t="shared" si="3"/>
        <v>0</v>
      </c>
      <c r="U22" s="132">
        <f t="shared" si="3"/>
        <v>0</v>
      </c>
      <c r="V22" s="132">
        <f t="shared" si="3"/>
        <v>0</v>
      </c>
      <c r="W22" s="132">
        <f t="shared" si="3"/>
        <v>0</v>
      </c>
      <c r="X22" s="132">
        <f t="shared" si="3"/>
        <v>0</v>
      </c>
      <c r="Y22" s="132">
        <f t="shared" si="3"/>
        <v>0</v>
      </c>
      <c r="Z22" s="132">
        <f t="shared" si="3"/>
        <v>211164</v>
      </c>
      <c r="AA22" s="132">
        <f t="shared" si="3"/>
        <v>298481</v>
      </c>
      <c r="AB22" s="132">
        <f t="shared" si="3"/>
        <v>640604</v>
      </c>
      <c r="AC22" s="133">
        <f>AC23+AC24+AC25+AC26+AC27+AC28+AC29+AC34+AC33+AC35+AC40+AC41+AC42+AC43+AC44+AC45+AC46+AC47+AC48+AC49+AC55+AC56+AC57+AC58+AC59</f>
        <v>4135931</v>
      </c>
      <c r="AD22" s="133">
        <f>AD23+AD24+AD25+AD26+AD27+AD28+AD29+AD34+AD33+AD35+AD40+AD41+AD42+AD43+AD44+AD45+AD46+AD47+AD48+AD49+AD55+AD56+AD57+AD58+AD59</f>
        <v>818759.3</v>
      </c>
      <c r="AE22" s="133">
        <f>AE23+AE24+AE25+AE26+AE27+AE28+AE29+AE34+AE33+AE35+AE40+AE41+AE42+AE43+AE44+AE45+AE46+AE47+AE48+AE49+AE55+AE56+AE57+AE58+AE59</f>
        <v>223030.4</v>
      </c>
      <c r="AF22" s="133">
        <f t="shared" si="0"/>
        <v>409379.65</v>
      </c>
      <c r="AG22" s="134">
        <f>AG23+AG24+AG25+AG26+AG27+AG28+AG29+AG34+AG33+AG35+AG40+AG41+AG42+AG43+AG44+AG45+AG46+AG47+AG48+AG49+AG55+AG56+AG57</f>
        <v>3668498.35</v>
      </c>
      <c r="AH22" s="135">
        <f t="shared" si="2"/>
        <v>0.09898125718248202</v>
      </c>
    </row>
    <row r="23" spans="1:34" ht="20.25">
      <c r="A23" s="93">
        <v>1</v>
      </c>
      <c r="B23" s="137" t="s">
        <v>62</v>
      </c>
      <c r="C23" s="94">
        <v>600000</v>
      </c>
      <c r="D23" s="94">
        <v>150000</v>
      </c>
      <c r="E23" s="96">
        <v>42996</v>
      </c>
      <c r="F23" s="61" t="e">
        <f>#REF!/C23</f>
        <v>#REF!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7">
        <v>37500</v>
      </c>
      <c r="AA23" s="98">
        <v>50000</v>
      </c>
      <c r="AB23" s="99">
        <f aca="true" t="shared" si="4" ref="AB23:AB28">D23-E23</f>
        <v>107004</v>
      </c>
      <c r="AC23" s="138">
        <v>600000</v>
      </c>
      <c r="AD23" s="138">
        <v>164968</v>
      </c>
      <c r="AE23" s="138">
        <v>21821.1</v>
      </c>
      <c r="AF23" s="139">
        <f t="shared" si="0"/>
        <v>82484</v>
      </c>
      <c r="AG23" s="101">
        <f aca="true" t="shared" si="5" ref="AG23:AG58">AC23-AF23</f>
        <v>517516</v>
      </c>
      <c r="AH23" s="102">
        <f t="shared" si="2"/>
        <v>0.13747333333333334</v>
      </c>
    </row>
    <row r="24" spans="1:34" ht="36.75" customHeight="1">
      <c r="A24" s="93">
        <v>2</v>
      </c>
      <c r="B24" s="140" t="s">
        <v>63</v>
      </c>
      <c r="C24" s="94">
        <v>14000</v>
      </c>
      <c r="D24" s="94">
        <v>3500</v>
      </c>
      <c r="E24" s="96">
        <v>1100</v>
      </c>
      <c r="F24" s="61" t="e">
        <f>#REF!/C24</f>
        <v>#REF!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7">
        <v>1100</v>
      </c>
      <c r="AA24" s="98">
        <v>1167</v>
      </c>
      <c r="AB24" s="99">
        <f t="shared" si="4"/>
        <v>2400</v>
      </c>
      <c r="AC24" s="138">
        <v>14000</v>
      </c>
      <c r="AD24" s="138">
        <v>4008</v>
      </c>
      <c r="AE24" s="138">
        <v>328</v>
      </c>
      <c r="AF24" s="139">
        <f t="shared" si="0"/>
        <v>2004</v>
      </c>
      <c r="AG24" s="101">
        <f t="shared" si="5"/>
        <v>11996</v>
      </c>
      <c r="AH24" s="102">
        <f t="shared" si="2"/>
        <v>0.14314285714285716</v>
      </c>
    </row>
    <row r="25" spans="1:34" ht="27" customHeight="1">
      <c r="A25" s="93">
        <v>3</v>
      </c>
      <c r="B25" s="140" t="s">
        <v>64</v>
      </c>
      <c r="C25" s="94">
        <v>364000</v>
      </c>
      <c r="D25" s="94">
        <v>45000</v>
      </c>
      <c r="E25" s="96">
        <v>10000</v>
      </c>
      <c r="F25" s="61" t="e">
        <f>#REF!/C25</f>
        <v>#REF!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7">
        <v>10000</v>
      </c>
      <c r="AA25" s="98">
        <v>15846</v>
      </c>
      <c r="AB25" s="99">
        <f t="shared" si="4"/>
        <v>35000</v>
      </c>
      <c r="AC25" s="138">
        <v>370314</v>
      </c>
      <c r="AD25" s="138">
        <v>131954</v>
      </c>
      <c r="AE25" s="138">
        <v>5733.7</v>
      </c>
      <c r="AF25" s="139">
        <f t="shared" si="0"/>
        <v>65977</v>
      </c>
      <c r="AG25" s="101">
        <f t="shared" si="5"/>
        <v>304337</v>
      </c>
      <c r="AH25" s="102">
        <f t="shared" si="2"/>
        <v>0.1781650167155441</v>
      </c>
    </row>
    <row r="26" spans="1:34" ht="16.5" customHeight="1">
      <c r="A26" s="93">
        <v>4</v>
      </c>
      <c r="B26" s="140" t="s">
        <v>65</v>
      </c>
      <c r="C26" s="94">
        <v>1302168</v>
      </c>
      <c r="D26" s="94">
        <v>327151</v>
      </c>
      <c r="E26" s="96">
        <v>90000</v>
      </c>
      <c r="F26" s="61" t="e">
        <f>#REF!/C26</f>
        <v>#REF!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7">
        <v>90000</v>
      </c>
      <c r="AA26" s="98">
        <v>127021</v>
      </c>
      <c r="AB26" s="99">
        <f t="shared" si="4"/>
        <v>237151</v>
      </c>
      <c r="AC26" s="94">
        <v>1421824</v>
      </c>
      <c r="AD26" s="94">
        <v>179913</v>
      </c>
      <c r="AE26" s="95">
        <v>74088</v>
      </c>
      <c r="AF26" s="141">
        <f t="shared" si="0"/>
        <v>89956.5</v>
      </c>
      <c r="AG26" s="101">
        <f t="shared" si="5"/>
        <v>1331867.5</v>
      </c>
      <c r="AH26" s="102">
        <f t="shared" si="2"/>
        <v>0.06326837920867844</v>
      </c>
    </row>
    <row r="27" spans="1:34" ht="18" customHeight="1">
      <c r="A27" s="93">
        <v>6</v>
      </c>
      <c r="B27" s="140" t="s">
        <v>66</v>
      </c>
      <c r="C27" s="94">
        <v>69085</v>
      </c>
      <c r="D27" s="95">
        <v>13126</v>
      </c>
      <c r="E27" s="96">
        <f>3000+2200</f>
        <v>5200</v>
      </c>
      <c r="F27" s="61" t="e">
        <f>#REF!/C27</f>
        <v>#REF!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7">
        <f>3000+2200</f>
        <v>5200</v>
      </c>
      <c r="AA27" s="98">
        <v>3963</v>
      </c>
      <c r="AB27" s="99">
        <f t="shared" si="4"/>
        <v>7926</v>
      </c>
      <c r="AC27" s="94">
        <v>67442</v>
      </c>
      <c r="AD27" s="94">
        <v>12630</v>
      </c>
      <c r="AE27" s="95">
        <v>4835</v>
      </c>
      <c r="AF27" s="141">
        <f t="shared" si="0"/>
        <v>6315</v>
      </c>
      <c r="AG27" s="101">
        <f t="shared" si="5"/>
        <v>61127</v>
      </c>
      <c r="AH27" s="102">
        <f t="shared" si="2"/>
        <v>0.09363601316686931</v>
      </c>
    </row>
    <row r="28" spans="1:34" ht="27.75" customHeight="1">
      <c r="A28" s="93">
        <v>7</v>
      </c>
      <c r="B28" s="140" t="s">
        <v>67</v>
      </c>
      <c r="C28" s="94">
        <v>18388</v>
      </c>
      <c r="D28" s="94">
        <v>6841</v>
      </c>
      <c r="E28" s="96">
        <v>2432</v>
      </c>
      <c r="F28" s="61" t="e">
        <f>#REF!/C28</f>
        <v>#REF!</v>
      </c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7">
        <v>2432</v>
      </c>
      <c r="AA28" s="98">
        <v>2129</v>
      </c>
      <c r="AB28" s="99">
        <f t="shared" si="4"/>
        <v>4409</v>
      </c>
      <c r="AC28" s="94">
        <v>21453</v>
      </c>
      <c r="AD28" s="94">
        <v>3488</v>
      </c>
      <c r="AE28" s="95"/>
      <c r="AF28" s="141">
        <f t="shared" si="0"/>
        <v>1744</v>
      </c>
      <c r="AG28" s="101">
        <f t="shared" si="5"/>
        <v>19709</v>
      </c>
      <c r="AH28" s="102">
        <f t="shared" si="2"/>
        <v>0.08129399151633804</v>
      </c>
    </row>
    <row r="29" spans="1:34" ht="36.75" customHeight="1">
      <c r="A29" s="93">
        <v>8</v>
      </c>
      <c r="B29" s="140" t="s">
        <v>68</v>
      </c>
      <c r="C29" s="94">
        <f>SUM(C30:C32)</f>
        <v>210371</v>
      </c>
      <c r="D29" s="94">
        <f aca="true" t="shared" si="6" ref="D29:AE29">SUM(D30:D32)</f>
        <v>52586</v>
      </c>
      <c r="E29" s="94">
        <f t="shared" si="6"/>
        <v>17459</v>
      </c>
      <c r="F29" s="94">
        <f t="shared" si="6"/>
        <v>0</v>
      </c>
      <c r="G29" s="94">
        <f t="shared" si="6"/>
        <v>0</v>
      </c>
      <c r="H29" s="94">
        <f t="shared" si="6"/>
        <v>0</v>
      </c>
      <c r="I29" s="94">
        <f t="shared" si="6"/>
        <v>0</v>
      </c>
      <c r="J29" s="94">
        <f t="shared" si="6"/>
        <v>0</v>
      </c>
      <c r="K29" s="94">
        <f t="shared" si="6"/>
        <v>0</v>
      </c>
      <c r="L29" s="94">
        <f t="shared" si="6"/>
        <v>0</v>
      </c>
      <c r="M29" s="94">
        <f t="shared" si="6"/>
        <v>0</v>
      </c>
      <c r="N29" s="94">
        <f t="shared" si="6"/>
        <v>0</v>
      </c>
      <c r="O29" s="94">
        <f t="shared" si="6"/>
        <v>0</v>
      </c>
      <c r="P29" s="94">
        <f t="shared" si="6"/>
        <v>0</v>
      </c>
      <c r="Q29" s="94">
        <f t="shared" si="6"/>
        <v>0</v>
      </c>
      <c r="R29" s="94">
        <f t="shared" si="6"/>
        <v>0</v>
      </c>
      <c r="S29" s="94">
        <f t="shared" si="6"/>
        <v>0</v>
      </c>
      <c r="T29" s="94">
        <f t="shared" si="6"/>
        <v>0</v>
      </c>
      <c r="U29" s="94">
        <f t="shared" si="6"/>
        <v>0</v>
      </c>
      <c r="V29" s="94">
        <f t="shared" si="6"/>
        <v>0</v>
      </c>
      <c r="W29" s="94">
        <f t="shared" si="6"/>
        <v>0</v>
      </c>
      <c r="X29" s="94">
        <f t="shared" si="6"/>
        <v>0</v>
      </c>
      <c r="Y29" s="94">
        <f t="shared" si="6"/>
        <v>0</v>
      </c>
      <c r="Z29" s="94">
        <f t="shared" si="6"/>
        <v>0</v>
      </c>
      <c r="AA29" s="94">
        <v>16908</v>
      </c>
      <c r="AB29" s="94">
        <f t="shared" si="6"/>
        <v>35127</v>
      </c>
      <c r="AC29" s="142">
        <f t="shared" si="6"/>
        <v>210371</v>
      </c>
      <c r="AD29" s="142">
        <f t="shared" si="6"/>
        <v>50793</v>
      </c>
      <c r="AE29" s="142">
        <f t="shared" si="6"/>
        <v>9628</v>
      </c>
      <c r="AF29" s="143">
        <f t="shared" si="0"/>
        <v>25396.5</v>
      </c>
      <c r="AG29" s="144">
        <f t="shared" si="5"/>
        <v>184974.5</v>
      </c>
      <c r="AH29" s="145">
        <f t="shared" si="2"/>
        <v>0.12072243797861873</v>
      </c>
    </row>
    <row r="30" spans="1:34" s="156" customFormat="1" ht="17.25" customHeight="1">
      <c r="A30" s="146"/>
      <c r="B30" s="147" t="s">
        <v>69</v>
      </c>
      <c r="C30" s="148">
        <v>195000</v>
      </c>
      <c r="D30" s="149">
        <v>48751</v>
      </c>
      <c r="E30" s="150">
        <v>16437</v>
      </c>
      <c r="F30" s="151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52"/>
      <c r="AA30" s="153"/>
      <c r="AB30" s="153">
        <f>D30-E30</f>
        <v>32314</v>
      </c>
      <c r="AC30" s="148">
        <v>195000</v>
      </c>
      <c r="AD30" s="148">
        <v>47314</v>
      </c>
      <c r="AE30" s="149">
        <v>8718</v>
      </c>
      <c r="AF30" s="150">
        <f t="shared" si="0"/>
        <v>23657</v>
      </c>
      <c r="AG30" s="154">
        <f t="shared" si="5"/>
        <v>171343</v>
      </c>
      <c r="AH30" s="155">
        <f t="shared" si="2"/>
        <v>0.12131794871794872</v>
      </c>
    </row>
    <row r="31" spans="1:34" s="156" customFormat="1" ht="13.5" customHeight="1">
      <c r="A31" s="146"/>
      <c r="B31" s="147" t="s">
        <v>70</v>
      </c>
      <c r="C31" s="148">
        <v>13669</v>
      </c>
      <c r="D31" s="149">
        <v>3416</v>
      </c>
      <c r="E31" s="150">
        <v>910</v>
      </c>
      <c r="F31" s="151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52"/>
      <c r="AA31" s="153"/>
      <c r="AB31" s="153">
        <f>D31-E31</f>
        <v>2506</v>
      </c>
      <c r="AC31" s="148">
        <v>13653</v>
      </c>
      <c r="AD31" s="148">
        <v>3144</v>
      </c>
      <c r="AE31" s="149">
        <v>798</v>
      </c>
      <c r="AF31" s="150">
        <f t="shared" si="0"/>
        <v>1572</v>
      </c>
      <c r="AG31" s="154">
        <f t="shared" si="5"/>
        <v>12081</v>
      </c>
      <c r="AH31" s="155">
        <f t="shared" si="2"/>
        <v>0.11513952977367611</v>
      </c>
    </row>
    <row r="32" spans="1:34" s="156" customFormat="1" ht="13.5" customHeight="1">
      <c r="A32" s="146"/>
      <c r="B32" s="147" t="s">
        <v>71</v>
      </c>
      <c r="C32" s="148">
        <v>1702</v>
      </c>
      <c r="D32" s="149">
        <v>419</v>
      </c>
      <c r="E32" s="150">
        <v>112</v>
      </c>
      <c r="F32" s="151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52"/>
      <c r="AA32" s="153"/>
      <c r="AB32" s="153">
        <f>D32-E32</f>
        <v>307</v>
      </c>
      <c r="AC32" s="148">
        <v>1718</v>
      </c>
      <c r="AD32" s="148">
        <v>335</v>
      </c>
      <c r="AE32" s="149">
        <v>112</v>
      </c>
      <c r="AF32" s="150">
        <f t="shared" si="0"/>
        <v>167.5</v>
      </c>
      <c r="AG32" s="154">
        <f t="shared" si="5"/>
        <v>1550.5</v>
      </c>
      <c r="AH32" s="155">
        <f t="shared" si="2"/>
        <v>0.09749708963911526</v>
      </c>
    </row>
    <row r="33" spans="1:34" ht="15.75" customHeight="1">
      <c r="A33" s="93">
        <v>9</v>
      </c>
      <c r="B33" s="140" t="s">
        <v>72</v>
      </c>
      <c r="C33" s="94">
        <v>464361</v>
      </c>
      <c r="D33" s="95">
        <v>116086</v>
      </c>
      <c r="E33" s="96">
        <f>36639+2062</f>
        <v>38701</v>
      </c>
      <c r="F33" s="61" t="e">
        <f>#REF!/C33</f>
        <v>#REF!</v>
      </c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7">
        <v>36639</v>
      </c>
      <c r="AA33" s="98">
        <v>16874</v>
      </c>
      <c r="AB33" s="99">
        <f>D33-E33</f>
        <v>77385</v>
      </c>
      <c r="AC33" s="94">
        <v>464361</v>
      </c>
      <c r="AD33" s="94">
        <v>109825</v>
      </c>
      <c r="AE33" s="95">
        <v>33233</v>
      </c>
      <c r="AF33" s="141">
        <f t="shared" si="0"/>
        <v>54912.5</v>
      </c>
      <c r="AG33" s="101">
        <f t="shared" si="5"/>
        <v>409448.5</v>
      </c>
      <c r="AH33" s="102">
        <f t="shared" si="2"/>
        <v>0.1182539015981101</v>
      </c>
    </row>
    <row r="34" spans="1:34" ht="12.75" customHeight="1">
      <c r="A34" s="93">
        <v>10</v>
      </c>
      <c r="B34" s="140" t="s">
        <v>73</v>
      </c>
      <c r="C34" s="94">
        <v>257000</v>
      </c>
      <c r="D34" s="95">
        <v>64241</v>
      </c>
      <c r="E34" s="96">
        <f>11050+10350</f>
        <v>21400</v>
      </c>
      <c r="F34" s="61" t="e">
        <f>#REF!/C34</f>
        <v>#REF!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7">
        <f>11050+10350</f>
        <v>21400</v>
      </c>
      <c r="AA34" s="98">
        <v>21417</v>
      </c>
      <c r="AB34" s="99">
        <f>D34-E34</f>
        <v>42841</v>
      </c>
      <c r="AC34" s="94">
        <v>280956</v>
      </c>
      <c r="AD34" s="94">
        <v>49680</v>
      </c>
      <c r="AE34" s="95">
        <v>24837</v>
      </c>
      <c r="AF34" s="141">
        <f t="shared" si="0"/>
        <v>24840</v>
      </c>
      <c r="AG34" s="101">
        <f t="shared" si="5"/>
        <v>256116</v>
      </c>
      <c r="AH34" s="102">
        <f t="shared" si="2"/>
        <v>0.08841242045017725</v>
      </c>
    </row>
    <row r="35" spans="1:34" ht="27" customHeight="1">
      <c r="A35" s="93">
        <v>11</v>
      </c>
      <c r="B35" s="140" t="s">
        <v>74</v>
      </c>
      <c r="C35" s="94">
        <f>SUM(C36:C38)</f>
        <v>103320</v>
      </c>
      <c r="D35" s="94">
        <f aca="true" t="shared" si="7" ref="D35:AB35">SUM(D36:D38)</f>
        <v>27487</v>
      </c>
      <c r="E35" s="94">
        <f t="shared" si="7"/>
        <v>8484</v>
      </c>
      <c r="F35" s="94">
        <f t="shared" si="7"/>
        <v>0</v>
      </c>
      <c r="G35" s="94">
        <f t="shared" si="7"/>
        <v>0</v>
      </c>
      <c r="H35" s="94">
        <f t="shared" si="7"/>
        <v>0</v>
      </c>
      <c r="I35" s="94">
        <f t="shared" si="7"/>
        <v>0</v>
      </c>
      <c r="J35" s="94">
        <f t="shared" si="7"/>
        <v>0</v>
      </c>
      <c r="K35" s="94">
        <f t="shared" si="7"/>
        <v>0</v>
      </c>
      <c r="L35" s="94">
        <f t="shared" si="7"/>
        <v>0</v>
      </c>
      <c r="M35" s="94">
        <f t="shared" si="7"/>
        <v>0</v>
      </c>
      <c r="N35" s="94">
        <f t="shared" si="7"/>
        <v>0</v>
      </c>
      <c r="O35" s="94">
        <f t="shared" si="7"/>
        <v>0</v>
      </c>
      <c r="P35" s="94">
        <f t="shared" si="7"/>
        <v>0</v>
      </c>
      <c r="Q35" s="94">
        <f t="shared" si="7"/>
        <v>0</v>
      </c>
      <c r="R35" s="94">
        <f t="shared" si="7"/>
        <v>0</v>
      </c>
      <c r="S35" s="94">
        <f t="shared" si="7"/>
        <v>0</v>
      </c>
      <c r="T35" s="94">
        <f t="shared" si="7"/>
        <v>0</v>
      </c>
      <c r="U35" s="94">
        <f t="shared" si="7"/>
        <v>0</v>
      </c>
      <c r="V35" s="94">
        <f t="shared" si="7"/>
        <v>0</v>
      </c>
      <c r="W35" s="94">
        <f t="shared" si="7"/>
        <v>0</v>
      </c>
      <c r="X35" s="94">
        <f t="shared" si="7"/>
        <v>0</v>
      </c>
      <c r="Y35" s="94">
        <f t="shared" si="7"/>
        <v>0</v>
      </c>
      <c r="Z35" s="94">
        <f t="shared" si="7"/>
        <v>0</v>
      </c>
      <c r="AA35" s="94">
        <v>9838</v>
      </c>
      <c r="AB35" s="94">
        <f t="shared" si="7"/>
        <v>19003</v>
      </c>
      <c r="AC35" s="142">
        <f>SUM(AC36:AC39)</f>
        <v>106520</v>
      </c>
      <c r="AD35" s="142">
        <f>SUM(AD36:AD39)</f>
        <v>19756</v>
      </c>
      <c r="AE35" s="142">
        <f>SUM(AE36:AE39)</f>
        <v>9926</v>
      </c>
      <c r="AF35" s="143">
        <f t="shared" si="0"/>
        <v>9878</v>
      </c>
      <c r="AG35" s="157">
        <f t="shared" si="5"/>
        <v>96642</v>
      </c>
      <c r="AH35" s="145">
        <f t="shared" si="2"/>
        <v>0.09273375891851296</v>
      </c>
    </row>
    <row r="36" spans="1:34" s="156" customFormat="1" ht="14.25" customHeight="1">
      <c r="A36" s="146"/>
      <c r="B36" s="147" t="s">
        <v>75</v>
      </c>
      <c r="C36" s="148">
        <v>100384</v>
      </c>
      <c r="D36" s="149">
        <v>25898</v>
      </c>
      <c r="E36" s="150">
        <v>8094</v>
      </c>
      <c r="F36" s="151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52"/>
      <c r="AA36" s="153"/>
      <c r="AB36" s="153">
        <f aca="true" t="shared" si="8" ref="AB36:AB48">D36-E36</f>
        <v>17804</v>
      </c>
      <c r="AC36" s="148">
        <v>100343</v>
      </c>
      <c r="AD36" s="148">
        <v>18616</v>
      </c>
      <c r="AE36" s="149">
        <v>9326</v>
      </c>
      <c r="AF36" s="150">
        <f t="shared" si="0"/>
        <v>9308</v>
      </c>
      <c r="AG36" s="154">
        <f t="shared" si="5"/>
        <v>91035</v>
      </c>
      <c r="AH36" s="155">
        <f t="shared" si="2"/>
        <v>0.09276182693361769</v>
      </c>
    </row>
    <row r="37" spans="1:34" s="156" customFormat="1" ht="14.25" customHeight="1">
      <c r="A37" s="146"/>
      <c r="B37" s="147" t="s">
        <v>76</v>
      </c>
      <c r="C37" s="148">
        <v>1792</v>
      </c>
      <c r="D37" s="149">
        <v>445</v>
      </c>
      <c r="E37" s="150">
        <v>124</v>
      </c>
      <c r="F37" s="151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52"/>
      <c r="AA37" s="153"/>
      <c r="AB37" s="153">
        <f t="shared" si="8"/>
        <v>321</v>
      </c>
      <c r="AC37" s="148">
        <v>1916</v>
      </c>
      <c r="AD37" s="148">
        <v>306</v>
      </c>
      <c r="AE37" s="149">
        <v>287</v>
      </c>
      <c r="AF37" s="150">
        <f t="shared" si="0"/>
        <v>153</v>
      </c>
      <c r="AG37" s="154">
        <f t="shared" si="5"/>
        <v>1763</v>
      </c>
      <c r="AH37" s="155">
        <f t="shared" si="2"/>
        <v>0.07985386221294363</v>
      </c>
    </row>
    <row r="38" spans="1:34" s="156" customFormat="1" ht="14.25" customHeight="1">
      <c r="A38" s="146"/>
      <c r="B38" s="147" t="s">
        <v>77</v>
      </c>
      <c r="C38" s="148">
        <v>1144</v>
      </c>
      <c r="D38" s="149">
        <v>1144</v>
      </c>
      <c r="E38" s="150">
        <v>266</v>
      </c>
      <c r="F38" s="151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52"/>
      <c r="AA38" s="153"/>
      <c r="AB38" s="153">
        <f t="shared" si="8"/>
        <v>878</v>
      </c>
      <c r="AC38" s="148">
        <v>4261</v>
      </c>
      <c r="AD38" s="148">
        <v>834</v>
      </c>
      <c r="AE38" s="149">
        <v>313</v>
      </c>
      <c r="AF38" s="150">
        <f t="shared" si="0"/>
        <v>417</v>
      </c>
      <c r="AG38" s="154">
        <f t="shared" si="5"/>
        <v>3844</v>
      </c>
      <c r="AH38" s="155">
        <f t="shared" si="2"/>
        <v>0.09786435109129313</v>
      </c>
    </row>
    <row r="39" spans="1:34" s="156" customFormat="1" ht="14.25" customHeight="1">
      <c r="A39" s="146"/>
      <c r="B39" s="147" t="s">
        <v>78</v>
      </c>
      <c r="C39" s="148"/>
      <c r="D39" s="149"/>
      <c r="E39" s="150"/>
      <c r="F39" s="151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52"/>
      <c r="AA39" s="153"/>
      <c r="AB39" s="153"/>
      <c r="AC39" s="148"/>
      <c r="AD39" s="148">
        <v>0</v>
      </c>
      <c r="AE39" s="149">
        <v>0</v>
      </c>
      <c r="AF39" s="150">
        <f t="shared" si="0"/>
        <v>0</v>
      </c>
      <c r="AG39" s="154">
        <f t="shared" si="5"/>
        <v>0</v>
      </c>
      <c r="AH39" s="155" t="e">
        <f t="shared" si="2"/>
        <v>#DIV/0!</v>
      </c>
    </row>
    <row r="40" spans="1:34" ht="37.5" customHeight="1">
      <c r="A40" s="93">
        <v>12</v>
      </c>
      <c r="B40" s="140" t="s">
        <v>79</v>
      </c>
      <c r="C40" s="94">
        <v>37000</v>
      </c>
      <c r="D40" s="95">
        <v>9250</v>
      </c>
      <c r="E40" s="96">
        <v>3000</v>
      </c>
      <c r="F40" s="61" t="e">
        <f>#REF!/C40</f>
        <v>#REF!</v>
      </c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7">
        <f aca="true" t="shared" si="9" ref="Z40:Z45">SUM(G40:Y40)</f>
        <v>0</v>
      </c>
      <c r="AA40" s="98"/>
      <c r="AB40" s="99">
        <f t="shared" si="8"/>
        <v>6250</v>
      </c>
      <c r="AC40" s="94">
        <v>37000</v>
      </c>
      <c r="AD40" s="94">
        <v>14422</v>
      </c>
      <c r="AE40" s="95">
        <v>6000</v>
      </c>
      <c r="AF40" s="158">
        <f t="shared" si="0"/>
        <v>7211</v>
      </c>
      <c r="AG40" s="101">
        <f t="shared" si="5"/>
        <v>29789</v>
      </c>
      <c r="AH40" s="102">
        <f t="shared" si="2"/>
        <v>0.1948918918918919</v>
      </c>
    </row>
    <row r="41" spans="1:34" ht="14.25" customHeight="1">
      <c r="A41" s="93">
        <v>13</v>
      </c>
      <c r="B41" s="140" t="s">
        <v>80</v>
      </c>
      <c r="C41" s="94">
        <v>10500</v>
      </c>
      <c r="D41" s="95">
        <v>1995</v>
      </c>
      <c r="E41" s="96">
        <v>790</v>
      </c>
      <c r="F41" s="61" t="e">
        <f>#REF!/C41</f>
        <v>#REF!</v>
      </c>
      <c r="G41" s="94"/>
      <c r="H41" s="94"/>
      <c r="I41" s="159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7">
        <v>790</v>
      </c>
      <c r="AA41" s="98">
        <v>870</v>
      </c>
      <c r="AB41" s="99">
        <f t="shared" si="8"/>
        <v>1205</v>
      </c>
      <c r="AC41" s="94">
        <v>22305</v>
      </c>
      <c r="AD41" s="94">
        <v>6912</v>
      </c>
      <c r="AE41" s="95">
        <v>1500</v>
      </c>
      <c r="AF41" s="141">
        <f t="shared" si="0"/>
        <v>3456</v>
      </c>
      <c r="AG41" s="101">
        <f t="shared" si="5"/>
        <v>18849</v>
      </c>
      <c r="AH41" s="102">
        <f t="shared" si="2"/>
        <v>0.15494283792871552</v>
      </c>
    </row>
    <row r="42" spans="1:34" ht="60.75">
      <c r="A42" s="93">
        <v>14</v>
      </c>
      <c r="B42" s="140" t="s">
        <v>81</v>
      </c>
      <c r="C42" s="94">
        <v>100</v>
      </c>
      <c r="D42" s="95">
        <v>17</v>
      </c>
      <c r="E42" s="96"/>
      <c r="F42" s="61" t="e">
        <f>#REF!/C42</f>
        <v>#REF!</v>
      </c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7">
        <f t="shared" si="9"/>
        <v>0</v>
      </c>
      <c r="AA42" s="98"/>
      <c r="AB42" s="99">
        <f t="shared" si="8"/>
        <v>17</v>
      </c>
      <c r="AC42" s="138">
        <v>100</v>
      </c>
      <c r="AD42" s="138">
        <v>52</v>
      </c>
      <c r="AE42" s="138">
        <v>10</v>
      </c>
      <c r="AF42" s="160">
        <f t="shared" si="0"/>
        <v>26</v>
      </c>
      <c r="AG42" s="101">
        <f t="shared" si="5"/>
        <v>74</v>
      </c>
      <c r="AH42" s="102">
        <f t="shared" si="2"/>
        <v>0.26</v>
      </c>
    </row>
    <row r="43" spans="1:34" ht="30" hidden="1">
      <c r="A43" s="93">
        <v>14</v>
      </c>
      <c r="B43" s="140" t="s">
        <v>82</v>
      </c>
      <c r="C43" s="94">
        <v>6908</v>
      </c>
      <c r="D43" s="95">
        <v>1318</v>
      </c>
      <c r="E43" s="96"/>
      <c r="F43" s="61" t="e">
        <f>#REF!/C43</f>
        <v>#REF!</v>
      </c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7">
        <f t="shared" si="9"/>
        <v>0</v>
      </c>
      <c r="AA43" s="98"/>
      <c r="AB43" s="99">
        <f t="shared" si="8"/>
        <v>1318</v>
      </c>
      <c r="AC43" s="138"/>
      <c r="AD43" s="138"/>
      <c r="AE43" s="161"/>
      <c r="AF43" s="162">
        <f t="shared" si="0"/>
        <v>0</v>
      </c>
      <c r="AG43" s="101"/>
      <c r="AH43" s="102"/>
    </row>
    <row r="44" spans="1:34" ht="51">
      <c r="A44" s="93">
        <v>14</v>
      </c>
      <c r="B44" s="140" t="s">
        <v>83</v>
      </c>
      <c r="C44" s="94">
        <v>250985</v>
      </c>
      <c r="D44" s="95">
        <v>62747</v>
      </c>
      <c r="E44" s="96">
        <v>20915</v>
      </c>
      <c r="F44" s="61" t="e">
        <f>#REF!/C44</f>
        <v>#REF!</v>
      </c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7">
        <f t="shared" si="9"/>
        <v>0</v>
      </c>
      <c r="AA44" s="98">
        <v>20915</v>
      </c>
      <c r="AB44" s="99">
        <f t="shared" si="8"/>
        <v>41832</v>
      </c>
      <c r="AC44" s="138">
        <v>250985</v>
      </c>
      <c r="AD44" s="138">
        <v>26660.3</v>
      </c>
      <c r="AE44" s="138">
        <v>9346.6</v>
      </c>
      <c r="AF44" s="139">
        <f t="shared" si="0"/>
        <v>13330.15</v>
      </c>
      <c r="AG44" s="101">
        <f t="shared" si="5"/>
        <v>237654.85</v>
      </c>
      <c r="AH44" s="102"/>
    </row>
    <row r="45" spans="1:34" ht="26.25" customHeight="1">
      <c r="A45" s="93">
        <v>15</v>
      </c>
      <c r="B45" s="140" t="s">
        <v>84</v>
      </c>
      <c r="C45" s="94">
        <v>19514</v>
      </c>
      <c r="D45" s="95">
        <v>4879</v>
      </c>
      <c r="E45" s="96">
        <v>0</v>
      </c>
      <c r="F45" s="61" t="e">
        <f>#REF!/C45</f>
        <v>#REF!</v>
      </c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7">
        <f t="shared" si="9"/>
        <v>0</v>
      </c>
      <c r="AA45" s="98">
        <v>3252</v>
      </c>
      <c r="AB45" s="99">
        <f t="shared" si="8"/>
        <v>4879</v>
      </c>
      <c r="AC45" s="94"/>
      <c r="AD45" s="94"/>
      <c r="AE45" s="95"/>
      <c r="AF45" s="141">
        <f t="shared" si="0"/>
        <v>0</v>
      </c>
      <c r="AG45" s="101">
        <f t="shared" si="5"/>
        <v>0</v>
      </c>
      <c r="AH45" s="102"/>
    </row>
    <row r="46" spans="1:34" ht="25.5" customHeight="1">
      <c r="A46" s="93">
        <v>16</v>
      </c>
      <c r="B46" s="140" t="s">
        <v>85</v>
      </c>
      <c r="C46" s="94">
        <v>47928</v>
      </c>
      <c r="D46" s="95">
        <v>11971</v>
      </c>
      <c r="E46" s="96">
        <v>3994</v>
      </c>
      <c r="F46" s="61" t="e">
        <f>#REF!/C46</f>
        <v>#REF!</v>
      </c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7">
        <v>3994</v>
      </c>
      <c r="AA46" s="98">
        <v>3994</v>
      </c>
      <c r="AB46" s="99">
        <f t="shared" si="8"/>
        <v>7977</v>
      </c>
      <c r="AC46" s="94">
        <v>47928</v>
      </c>
      <c r="AD46" s="94">
        <v>15724</v>
      </c>
      <c r="AE46" s="95">
        <v>2967</v>
      </c>
      <c r="AF46" s="141">
        <f t="shared" si="0"/>
        <v>7862</v>
      </c>
      <c r="AG46" s="101">
        <f t="shared" si="5"/>
        <v>40066</v>
      </c>
      <c r="AH46" s="102">
        <f t="shared" si="2"/>
        <v>0.16403772325154398</v>
      </c>
    </row>
    <row r="47" spans="1:34" ht="12.75" customHeight="1">
      <c r="A47" s="93">
        <v>17</v>
      </c>
      <c r="B47" s="137" t="s">
        <v>86</v>
      </c>
      <c r="C47" s="94">
        <v>2327</v>
      </c>
      <c r="D47" s="95"/>
      <c r="E47" s="96"/>
      <c r="F47" s="61" t="e">
        <f>#REF!/C47</f>
        <v>#REF!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7">
        <f>SUM(G47:Y47)</f>
        <v>0</v>
      </c>
      <c r="AA47" s="98"/>
      <c r="AB47" s="99">
        <f t="shared" si="8"/>
        <v>0</v>
      </c>
      <c r="AC47" s="94"/>
      <c r="AD47" s="94"/>
      <c r="AE47" s="95"/>
      <c r="AF47" s="141">
        <f t="shared" si="0"/>
        <v>0</v>
      </c>
      <c r="AG47" s="101">
        <f t="shared" si="5"/>
        <v>0</v>
      </c>
      <c r="AH47" s="102"/>
    </row>
    <row r="48" spans="1:34" ht="27.75" customHeight="1">
      <c r="A48" s="93">
        <v>18</v>
      </c>
      <c r="B48" s="137" t="s">
        <v>87</v>
      </c>
      <c r="C48" s="94">
        <v>9903</v>
      </c>
      <c r="D48" s="95">
        <v>1881</v>
      </c>
      <c r="E48" s="96">
        <v>107</v>
      </c>
      <c r="F48" s="61" t="e">
        <f>#REF!/C48</f>
        <v>#REF!</v>
      </c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7">
        <v>107</v>
      </c>
      <c r="AA48" s="98">
        <v>940</v>
      </c>
      <c r="AB48" s="99">
        <f t="shared" si="8"/>
        <v>1774</v>
      </c>
      <c r="AC48" s="94">
        <v>99919</v>
      </c>
      <c r="AD48" s="94">
        <v>2158</v>
      </c>
      <c r="AE48" s="95">
        <v>100</v>
      </c>
      <c r="AF48" s="141">
        <f t="shared" si="0"/>
        <v>1079</v>
      </c>
      <c r="AG48" s="101">
        <f t="shared" si="5"/>
        <v>98840</v>
      </c>
      <c r="AH48" s="102">
        <f t="shared" si="2"/>
        <v>0.010798746985057896</v>
      </c>
    </row>
    <row r="49" spans="1:34" ht="15" customHeight="1">
      <c r="A49" s="93">
        <v>19</v>
      </c>
      <c r="B49" s="137" t="s">
        <v>88</v>
      </c>
      <c r="C49" s="94">
        <f>SUM(C50:C54)</f>
        <v>11562</v>
      </c>
      <c r="D49" s="94">
        <f aca="true" t="shared" si="10" ref="D49:AE49">SUM(D50:D54)</f>
        <v>2888</v>
      </c>
      <c r="E49" s="94">
        <f t="shared" si="10"/>
        <v>925</v>
      </c>
      <c r="F49" s="94">
        <f t="shared" si="10"/>
        <v>0</v>
      </c>
      <c r="G49" s="94">
        <f t="shared" si="10"/>
        <v>0</v>
      </c>
      <c r="H49" s="94">
        <f t="shared" si="10"/>
        <v>0</v>
      </c>
      <c r="I49" s="94">
        <f t="shared" si="10"/>
        <v>0</v>
      </c>
      <c r="J49" s="94">
        <f t="shared" si="10"/>
        <v>0</v>
      </c>
      <c r="K49" s="94">
        <f t="shared" si="10"/>
        <v>0</v>
      </c>
      <c r="L49" s="94">
        <f t="shared" si="10"/>
        <v>0</v>
      </c>
      <c r="M49" s="94">
        <f t="shared" si="10"/>
        <v>0</v>
      </c>
      <c r="N49" s="94">
        <f t="shared" si="10"/>
        <v>0</v>
      </c>
      <c r="O49" s="94">
        <f t="shared" si="10"/>
        <v>0</v>
      </c>
      <c r="P49" s="94">
        <f t="shared" si="10"/>
        <v>0</v>
      </c>
      <c r="Q49" s="94">
        <f t="shared" si="10"/>
        <v>0</v>
      </c>
      <c r="R49" s="94">
        <f t="shared" si="10"/>
        <v>0</v>
      </c>
      <c r="S49" s="94">
        <f t="shared" si="10"/>
        <v>0</v>
      </c>
      <c r="T49" s="94">
        <f t="shared" si="10"/>
        <v>0</v>
      </c>
      <c r="U49" s="94">
        <f t="shared" si="10"/>
        <v>0</v>
      </c>
      <c r="V49" s="94">
        <f t="shared" si="10"/>
        <v>0</v>
      </c>
      <c r="W49" s="94">
        <f t="shared" si="10"/>
        <v>0</v>
      </c>
      <c r="X49" s="94">
        <f t="shared" si="10"/>
        <v>0</v>
      </c>
      <c r="Y49" s="94">
        <f t="shared" si="10"/>
        <v>0</v>
      </c>
      <c r="Z49" s="94">
        <f t="shared" si="10"/>
        <v>0</v>
      </c>
      <c r="AA49" s="94">
        <v>847</v>
      </c>
      <c r="AB49" s="94">
        <f t="shared" si="10"/>
        <v>1963</v>
      </c>
      <c r="AC49" s="142">
        <f t="shared" si="10"/>
        <v>11562</v>
      </c>
      <c r="AD49" s="142">
        <f t="shared" si="10"/>
        <v>2467</v>
      </c>
      <c r="AE49" s="142">
        <f t="shared" si="10"/>
        <v>736</v>
      </c>
      <c r="AF49" s="141">
        <f t="shared" si="0"/>
        <v>1233.5</v>
      </c>
      <c r="AG49" s="144">
        <f t="shared" si="5"/>
        <v>10328.5</v>
      </c>
      <c r="AH49" s="145">
        <f t="shared" si="2"/>
        <v>0.10668569451651963</v>
      </c>
    </row>
    <row r="50" spans="1:34" s="156" customFormat="1" ht="15" customHeight="1">
      <c r="A50" s="146"/>
      <c r="B50" s="163" t="s">
        <v>89</v>
      </c>
      <c r="C50" s="148">
        <v>633</v>
      </c>
      <c r="D50" s="149">
        <v>160</v>
      </c>
      <c r="E50" s="164">
        <v>48</v>
      </c>
      <c r="F50" s="151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65"/>
      <c r="AA50" s="166"/>
      <c r="AB50" s="153">
        <f aca="true" t="shared" si="11" ref="AB50:AB60">D50-E50</f>
        <v>112</v>
      </c>
      <c r="AC50" s="148">
        <v>650</v>
      </c>
      <c r="AD50" s="148">
        <v>97</v>
      </c>
      <c r="AE50" s="149">
        <v>65</v>
      </c>
      <c r="AF50" s="164">
        <f t="shared" si="0"/>
        <v>48.5</v>
      </c>
      <c r="AG50" s="154">
        <f t="shared" si="5"/>
        <v>601.5</v>
      </c>
      <c r="AH50" s="155">
        <f t="shared" si="2"/>
        <v>0.07461538461538461</v>
      </c>
    </row>
    <row r="51" spans="1:34" s="156" customFormat="1" ht="15" customHeight="1">
      <c r="A51" s="146"/>
      <c r="B51" s="163" t="s">
        <v>90</v>
      </c>
      <c r="C51" s="148">
        <v>2365</v>
      </c>
      <c r="D51" s="149">
        <v>590</v>
      </c>
      <c r="E51" s="164">
        <v>194</v>
      </c>
      <c r="F51" s="151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65"/>
      <c r="AA51" s="166"/>
      <c r="AB51" s="153">
        <f t="shared" si="11"/>
        <v>396</v>
      </c>
      <c r="AC51" s="148">
        <v>2365</v>
      </c>
      <c r="AD51" s="148">
        <v>419</v>
      </c>
      <c r="AE51" s="149">
        <v>193</v>
      </c>
      <c r="AF51" s="164">
        <f t="shared" si="0"/>
        <v>209.5</v>
      </c>
      <c r="AG51" s="154">
        <f t="shared" si="5"/>
        <v>2155.5</v>
      </c>
      <c r="AH51" s="155">
        <f t="shared" si="2"/>
        <v>0.08858350951374207</v>
      </c>
    </row>
    <row r="52" spans="1:34" s="156" customFormat="1" ht="15" customHeight="1">
      <c r="A52" s="146"/>
      <c r="B52" s="163" t="s">
        <v>91</v>
      </c>
      <c r="C52" s="148">
        <v>425</v>
      </c>
      <c r="D52" s="149">
        <v>107</v>
      </c>
      <c r="E52" s="164">
        <v>34</v>
      </c>
      <c r="F52" s="151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65"/>
      <c r="AA52" s="166"/>
      <c r="AB52" s="153">
        <f t="shared" si="11"/>
        <v>73</v>
      </c>
      <c r="AC52" s="148">
        <v>426</v>
      </c>
      <c r="AD52" s="148">
        <v>138</v>
      </c>
      <c r="AE52" s="149">
        <v>20</v>
      </c>
      <c r="AF52" s="164">
        <f t="shared" si="0"/>
        <v>69</v>
      </c>
      <c r="AG52" s="154">
        <f t="shared" si="5"/>
        <v>357</v>
      </c>
      <c r="AH52" s="155">
        <f t="shared" si="2"/>
        <v>0.1619718309859155</v>
      </c>
    </row>
    <row r="53" spans="1:34" s="156" customFormat="1" ht="15" customHeight="1">
      <c r="A53" s="146"/>
      <c r="B53" s="163" t="s">
        <v>92</v>
      </c>
      <c r="C53" s="148">
        <v>2651</v>
      </c>
      <c r="D53" s="149">
        <v>657</v>
      </c>
      <c r="E53" s="164">
        <v>206</v>
      </c>
      <c r="F53" s="151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65"/>
      <c r="AA53" s="166"/>
      <c r="AB53" s="153">
        <f t="shared" si="11"/>
        <v>451</v>
      </c>
      <c r="AC53" s="148">
        <v>2634</v>
      </c>
      <c r="AD53" s="148">
        <v>512</v>
      </c>
      <c r="AE53" s="149">
        <v>209</v>
      </c>
      <c r="AF53" s="164">
        <f t="shared" si="0"/>
        <v>256</v>
      </c>
      <c r="AG53" s="154">
        <f t="shared" si="5"/>
        <v>2378</v>
      </c>
      <c r="AH53" s="155">
        <f t="shared" si="2"/>
        <v>0.09719058466211086</v>
      </c>
    </row>
    <row r="54" spans="1:34" s="156" customFormat="1" ht="15" customHeight="1">
      <c r="A54" s="146"/>
      <c r="B54" s="163" t="s">
        <v>93</v>
      </c>
      <c r="C54" s="148">
        <v>5488</v>
      </c>
      <c r="D54" s="149">
        <v>1374</v>
      </c>
      <c r="E54" s="164">
        <v>443</v>
      </c>
      <c r="F54" s="151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65"/>
      <c r="AA54" s="166"/>
      <c r="AB54" s="153">
        <f t="shared" si="11"/>
        <v>931</v>
      </c>
      <c r="AC54" s="148">
        <v>5487</v>
      </c>
      <c r="AD54" s="148">
        <v>1301</v>
      </c>
      <c r="AE54" s="149">
        <v>249</v>
      </c>
      <c r="AF54" s="164">
        <f t="shared" si="0"/>
        <v>650.5</v>
      </c>
      <c r="AG54" s="154">
        <f t="shared" si="5"/>
        <v>4836.5</v>
      </c>
      <c r="AH54" s="155">
        <f t="shared" si="2"/>
        <v>0.11855294332057591</v>
      </c>
    </row>
    <row r="55" spans="1:34" ht="27" customHeight="1">
      <c r="A55" s="93">
        <v>20</v>
      </c>
      <c r="B55" s="137" t="s">
        <v>94</v>
      </c>
      <c r="C55" s="94">
        <v>37610</v>
      </c>
      <c r="D55" s="95">
        <v>7145</v>
      </c>
      <c r="E55" s="96">
        <v>2002</v>
      </c>
      <c r="F55" s="61" t="e">
        <f>#REF!/C55</f>
        <v>#REF!</v>
      </c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7">
        <v>2002</v>
      </c>
      <c r="AA55" s="98">
        <v>2500</v>
      </c>
      <c r="AB55" s="99">
        <f t="shared" si="11"/>
        <v>5143</v>
      </c>
      <c r="AC55" s="94">
        <v>37622</v>
      </c>
      <c r="AD55" s="94">
        <v>3878</v>
      </c>
      <c r="AE55" s="95">
        <v>7658</v>
      </c>
      <c r="AF55" s="141">
        <f t="shared" si="0"/>
        <v>1939</v>
      </c>
      <c r="AG55" s="101">
        <f t="shared" si="5"/>
        <v>35683</v>
      </c>
      <c r="AH55" s="102">
        <f t="shared" si="2"/>
        <v>0.05153899314231035</v>
      </c>
    </row>
    <row r="56" spans="1:34" ht="20.25">
      <c r="A56" s="167">
        <v>21</v>
      </c>
      <c r="B56" s="168" t="s">
        <v>95</v>
      </c>
      <c r="C56" s="105">
        <v>4000</v>
      </c>
      <c r="D56" s="111"/>
      <c r="E56" s="106"/>
      <c r="F56" s="107" t="e">
        <f>#REF!/C56</f>
        <v>#REF!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8">
        <f>SUM(G56:Y56)</f>
        <v>0</v>
      </c>
      <c r="AA56" s="109"/>
      <c r="AB56" s="110">
        <f t="shared" si="11"/>
        <v>0</v>
      </c>
      <c r="AC56" s="105">
        <v>4000</v>
      </c>
      <c r="AD56" s="105">
        <v>1039</v>
      </c>
      <c r="AE56" s="169">
        <v>1039</v>
      </c>
      <c r="AF56" s="170">
        <f t="shared" si="0"/>
        <v>519.5</v>
      </c>
      <c r="AG56" s="112">
        <f t="shared" si="5"/>
        <v>3480.5</v>
      </c>
      <c r="AH56" s="113">
        <f t="shared" si="2"/>
        <v>0.129875</v>
      </c>
    </row>
    <row r="57" spans="1:34" ht="20.25">
      <c r="A57" s="171">
        <v>22</v>
      </c>
      <c r="B57" s="172" t="s">
        <v>96</v>
      </c>
      <c r="C57" s="94"/>
      <c r="D57" s="95"/>
      <c r="E57" s="98"/>
      <c r="F57" s="11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8"/>
      <c r="AA57" s="98"/>
      <c r="AB57" s="99"/>
      <c r="AC57" s="173"/>
      <c r="AD57" s="173"/>
      <c r="AE57" s="174"/>
      <c r="AF57" s="160">
        <f t="shared" si="0"/>
        <v>0</v>
      </c>
      <c r="AG57" s="101">
        <f t="shared" si="5"/>
        <v>0</v>
      </c>
      <c r="AH57" s="102" t="e">
        <f t="shared" si="2"/>
        <v>#DIV/0!</v>
      </c>
    </row>
    <row r="58" spans="1:34" ht="20.25">
      <c r="A58" s="171">
        <v>23</v>
      </c>
      <c r="B58" s="172" t="s">
        <v>97</v>
      </c>
      <c r="C58" s="94"/>
      <c r="D58" s="95"/>
      <c r="E58" s="98"/>
      <c r="F58" s="11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8"/>
      <c r="AA58" s="98"/>
      <c r="AB58" s="99"/>
      <c r="AC58" s="173">
        <v>67002</v>
      </c>
      <c r="AD58" s="173">
        <v>18369</v>
      </c>
      <c r="AE58" s="138">
        <v>9185</v>
      </c>
      <c r="AF58" s="160">
        <f t="shared" si="0"/>
        <v>9184.5</v>
      </c>
      <c r="AG58" s="101">
        <f t="shared" si="5"/>
        <v>57817.5</v>
      </c>
      <c r="AH58" s="102">
        <f t="shared" si="2"/>
        <v>0.1370779976717113</v>
      </c>
    </row>
    <row r="59" spans="1:34" ht="51">
      <c r="A59" s="175"/>
      <c r="B59" s="176" t="s">
        <v>98</v>
      </c>
      <c r="C59" s="177"/>
      <c r="D59" s="178"/>
      <c r="E59" s="179"/>
      <c r="F59" s="180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9"/>
      <c r="AA59" s="181"/>
      <c r="AB59" s="182"/>
      <c r="AC59" s="183">
        <v>267</v>
      </c>
      <c r="AD59" s="183">
        <v>63</v>
      </c>
      <c r="AE59" s="184">
        <v>59</v>
      </c>
      <c r="AF59" s="185">
        <f t="shared" si="0"/>
        <v>31.5</v>
      </c>
      <c r="AG59" s="186"/>
      <c r="AH59" s="187"/>
    </row>
    <row r="60" spans="1:34" s="136" customFormat="1" ht="12.75">
      <c r="A60" s="38">
        <v>5</v>
      </c>
      <c r="B60" s="39" t="s">
        <v>99</v>
      </c>
      <c r="C60" s="40"/>
      <c r="D60" s="41"/>
      <c r="E60" s="188">
        <v>3200</v>
      </c>
      <c r="F60" s="43" t="e">
        <f>#REF!/C60</f>
        <v>#REF!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189">
        <v>3200</v>
      </c>
      <c r="AA60" s="41">
        <v>12000</v>
      </c>
      <c r="AB60" s="41">
        <f t="shared" si="11"/>
        <v>-3200</v>
      </c>
      <c r="AC60" s="40">
        <v>107386</v>
      </c>
      <c r="AD60" s="41">
        <v>11619</v>
      </c>
      <c r="AE60" s="41">
        <v>1836.8</v>
      </c>
      <c r="AF60" s="188">
        <f t="shared" si="0"/>
        <v>5809.5</v>
      </c>
      <c r="AG60" s="45">
        <f>AC60-AF60</f>
        <v>101576.5</v>
      </c>
      <c r="AH60" s="190">
        <f t="shared" si="2"/>
        <v>0.05409923081221016</v>
      </c>
    </row>
    <row r="61" spans="1:34" s="136" customFormat="1" ht="12.75">
      <c r="A61" s="38">
        <v>6</v>
      </c>
      <c r="B61" s="39" t="s">
        <v>100</v>
      </c>
      <c r="C61" s="40"/>
      <c r="D61" s="41"/>
      <c r="E61" s="188"/>
      <c r="F61" s="43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189"/>
      <c r="AA61" s="41"/>
      <c r="AB61" s="41"/>
      <c r="AC61" s="40"/>
      <c r="AD61" s="40"/>
      <c r="AE61" s="41"/>
      <c r="AF61" s="188">
        <f t="shared" si="0"/>
        <v>0</v>
      </c>
      <c r="AG61" s="45">
        <f>AC61-AF61</f>
        <v>0</v>
      </c>
      <c r="AH61" s="190" t="e">
        <f>AF61/AC61</f>
        <v>#DIV/0!</v>
      </c>
    </row>
    <row r="62" spans="1:34" ht="18.75" customHeight="1">
      <c r="A62" s="191"/>
      <c r="B62" s="192" t="s">
        <v>101</v>
      </c>
      <c r="C62" s="193">
        <f aca="true" t="shared" si="12" ref="C62:AB62">C22+C21+C7+C4+C60</f>
        <v>5487468</v>
      </c>
      <c r="D62" s="194">
        <f t="shared" si="12"/>
        <v>1303729</v>
      </c>
      <c r="E62" s="193">
        <f t="shared" si="12"/>
        <v>403617</v>
      </c>
      <c r="F62" s="193" t="e">
        <f t="shared" si="12"/>
        <v>#REF!</v>
      </c>
      <c r="G62" s="193">
        <f t="shared" si="12"/>
        <v>0</v>
      </c>
      <c r="H62" s="193">
        <f t="shared" si="12"/>
        <v>0</v>
      </c>
      <c r="I62" s="193">
        <f t="shared" si="12"/>
        <v>0</v>
      </c>
      <c r="J62" s="193">
        <f t="shared" si="12"/>
        <v>0</v>
      </c>
      <c r="K62" s="193">
        <f t="shared" si="12"/>
        <v>0</v>
      </c>
      <c r="L62" s="193">
        <f t="shared" si="12"/>
        <v>0</v>
      </c>
      <c r="M62" s="193">
        <f t="shared" si="12"/>
        <v>0</v>
      </c>
      <c r="N62" s="193">
        <f t="shared" si="12"/>
        <v>0</v>
      </c>
      <c r="O62" s="193">
        <f t="shared" si="12"/>
        <v>0</v>
      </c>
      <c r="P62" s="193">
        <f t="shared" si="12"/>
        <v>0</v>
      </c>
      <c r="Q62" s="193">
        <f t="shared" si="12"/>
        <v>0</v>
      </c>
      <c r="R62" s="193">
        <f t="shared" si="12"/>
        <v>0</v>
      </c>
      <c r="S62" s="193">
        <f t="shared" si="12"/>
        <v>0</v>
      </c>
      <c r="T62" s="193">
        <f t="shared" si="12"/>
        <v>0</v>
      </c>
      <c r="U62" s="193">
        <f t="shared" si="12"/>
        <v>0</v>
      </c>
      <c r="V62" s="193">
        <f t="shared" si="12"/>
        <v>0</v>
      </c>
      <c r="W62" s="193">
        <f t="shared" si="12"/>
        <v>0</v>
      </c>
      <c r="X62" s="193">
        <f t="shared" si="12"/>
        <v>0</v>
      </c>
      <c r="Y62" s="193">
        <f t="shared" si="12"/>
        <v>0</v>
      </c>
      <c r="Z62" s="193">
        <f t="shared" si="12"/>
        <v>337144</v>
      </c>
      <c r="AA62" s="193">
        <f t="shared" si="12"/>
        <v>450045</v>
      </c>
      <c r="AB62" s="194">
        <f t="shared" si="12"/>
        <v>900112</v>
      </c>
      <c r="AC62" s="194">
        <f>AC22+AC21+AC7+AC4+AC60+AC61</f>
        <v>6460331</v>
      </c>
      <c r="AD62" s="194">
        <f>AD22+AD21+AD7+AD4+AD60+AD61</f>
        <v>1293242.4</v>
      </c>
      <c r="AE62" s="194">
        <f>AE22+AE21+AE7+AE4+AE60+AE61</f>
        <v>453501.2</v>
      </c>
      <c r="AF62" s="195">
        <f t="shared" si="0"/>
        <v>646621.2</v>
      </c>
      <c r="AG62" s="134">
        <f>AC62-AF62</f>
        <v>5813709.8</v>
      </c>
      <c r="AH62" s="135">
        <f t="shared" si="2"/>
        <v>0.10009103248734467</v>
      </c>
    </row>
    <row r="63" spans="1:32" s="197" customFormat="1" ht="12.75">
      <c r="A63" s="1"/>
      <c r="B63" s="196"/>
      <c r="C63" s="196"/>
      <c r="D63" s="196"/>
      <c r="E63" s="196"/>
      <c r="F63" s="19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96"/>
      <c r="AA63" s="196"/>
      <c r="AB63" s="196"/>
      <c r="AF63" s="198"/>
    </row>
    <row r="64" spans="2:28" ht="12.75">
      <c r="B64" s="196"/>
      <c r="C64" s="196"/>
      <c r="D64" s="196"/>
      <c r="E64" s="196"/>
      <c r="F64" s="196"/>
      <c r="Z64" s="196"/>
      <c r="AA64" s="196"/>
      <c r="AB64" s="196"/>
    </row>
    <row r="65" spans="2:25" ht="12.75">
      <c r="B65" s="196"/>
      <c r="C65" s="196"/>
      <c r="Y65" s="196"/>
    </row>
    <row r="66" spans="2:28" ht="12.75">
      <c r="B66" s="196"/>
      <c r="C66" s="196"/>
      <c r="D66" s="196"/>
      <c r="E66" s="196"/>
      <c r="F66" s="196"/>
      <c r="Z66" s="196"/>
      <c r="AA66" s="196"/>
      <c r="AB66" s="196"/>
    </row>
    <row r="67" spans="2:28" ht="12.75">
      <c r="B67" s="196"/>
      <c r="C67" s="196"/>
      <c r="D67" s="196"/>
      <c r="E67" s="196"/>
      <c r="F67" s="196"/>
      <c r="Z67" s="196"/>
      <c r="AA67" s="196"/>
      <c r="AB67" s="196"/>
    </row>
    <row r="68" spans="2:28" ht="12.75">
      <c r="B68" s="196"/>
      <c r="C68" s="196"/>
      <c r="D68" s="196"/>
      <c r="E68" s="196"/>
      <c r="F68" s="196"/>
      <c r="Z68" s="196"/>
      <c r="AA68" s="196"/>
      <c r="AB68" s="196"/>
    </row>
    <row r="69" spans="2:28" ht="12.75">
      <c r="B69" s="196"/>
      <c r="C69" s="196"/>
      <c r="D69" s="196"/>
      <c r="E69" s="196"/>
      <c r="F69" s="196"/>
      <c r="Z69" s="196"/>
      <c r="AA69" s="196"/>
      <c r="AB69" s="196"/>
    </row>
    <row r="70" spans="2:28" ht="12.75">
      <c r="B70" s="196"/>
      <c r="C70" s="196"/>
      <c r="D70" s="196"/>
      <c r="E70" s="196"/>
      <c r="F70" s="196"/>
      <c r="Z70" s="196"/>
      <c r="AA70" s="196"/>
      <c r="AB70" s="196"/>
    </row>
    <row r="71" spans="2:28" ht="12.75">
      <c r="B71" s="196"/>
      <c r="C71" s="196"/>
      <c r="D71" s="196"/>
      <c r="E71" s="196"/>
      <c r="F71" s="196"/>
      <c r="Z71" s="196"/>
      <c r="AA71" s="196"/>
      <c r="AB71" s="196"/>
    </row>
    <row r="72" spans="2:28" ht="12.75">
      <c r="B72" s="196"/>
      <c r="C72" s="196"/>
      <c r="D72" s="196"/>
      <c r="E72" s="196"/>
      <c r="F72" s="196"/>
      <c r="Z72" s="196"/>
      <c r="AA72" s="196"/>
      <c r="AB72" s="196"/>
    </row>
    <row r="73" spans="2:28" ht="12.75">
      <c r="B73" s="196"/>
      <c r="C73" s="196"/>
      <c r="D73" s="196"/>
      <c r="E73" s="196"/>
      <c r="F73" s="196"/>
      <c r="Z73" s="196"/>
      <c r="AA73" s="196"/>
      <c r="AB73" s="196"/>
    </row>
    <row r="74" spans="2:28" ht="12.75">
      <c r="B74" s="196"/>
      <c r="C74" s="196"/>
      <c r="D74" s="196"/>
      <c r="E74" s="196"/>
      <c r="F74" s="196"/>
      <c r="Z74" s="196"/>
      <c r="AA74" s="196"/>
      <c r="AB74" s="196"/>
    </row>
    <row r="75" spans="2:28" ht="12.75">
      <c r="B75" s="196"/>
      <c r="C75" s="196"/>
      <c r="D75" s="196"/>
      <c r="E75" s="196"/>
      <c r="F75" s="196"/>
      <c r="Z75" s="196"/>
      <c r="AA75" s="196"/>
      <c r="AB75" s="196"/>
    </row>
    <row r="76" spans="2:28" ht="12.75">
      <c r="B76" s="196"/>
      <c r="C76" s="196"/>
      <c r="D76" s="196"/>
      <c r="E76" s="196"/>
      <c r="F76" s="196"/>
      <c r="Z76" s="196"/>
      <c r="AA76" s="196"/>
      <c r="AB76" s="196"/>
    </row>
    <row r="77" spans="2:28" ht="12.75">
      <c r="B77" s="196"/>
      <c r="C77" s="196"/>
      <c r="D77" s="196"/>
      <c r="E77" s="196"/>
      <c r="F77" s="196"/>
      <c r="Z77" s="196"/>
      <c r="AA77" s="196"/>
      <c r="AB77" s="196"/>
    </row>
    <row r="78" spans="2:28" ht="12.75">
      <c r="B78" s="196"/>
      <c r="C78" s="196"/>
      <c r="D78" s="196"/>
      <c r="E78" s="196"/>
      <c r="F78" s="196"/>
      <c r="Z78" s="196"/>
      <c r="AA78" s="196"/>
      <c r="AB78" s="196"/>
    </row>
    <row r="79" spans="2:28" ht="12.75">
      <c r="B79" s="196"/>
      <c r="C79" s="196"/>
      <c r="D79" s="196"/>
      <c r="E79" s="196"/>
      <c r="F79" s="196"/>
      <c r="Z79" s="196"/>
      <c r="AA79" s="196"/>
      <c r="AB79" s="196"/>
    </row>
    <row r="80" spans="2:28" ht="12.75">
      <c r="B80" s="196"/>
      <c r="C80" s="196"/>
      <c r="D80" s="196"/>
      <c r="E80" s="196"/>
      <c r="F80" s="196"/>
      <c r="Z80" s="196"/>
      <c r="AA80" s="196"/>
      <c r="AB80" s="196"/>
    </row>
    <row r="81" spans="2:28" ht="12.75">
      <c r="B81" s="196"/>
      <c r="C81" s="196"/>
      <c r="D81" s="196"/>
      <c r="E81" s="196"/>
      <c r="F81" s="196"/>
      <c r="Z81" s="196"/>
      <c r="AA81" s="196"/>
      <c r="AB81" s="196"/>
    </row>
    <row r="82" spans="2:28" ht="12.75">
      <c r="B82" s="196"/>
      <c r="C82" s="196"/>
      <c r="D82" s="196"/>
      <c r="E82" s="196"/>
      <c r="F82" s="196"/>
      <c r="Z82" s="196"/>
      <c r="AA82" s="196"/>
      <c r="AB82" s="196"/>
    </row>
    <row r="83" spans="2:28" ht="12.75">
      <c r="B83" s="196"/>
      <c r="C83" s="196"/>
      <c r="D83" s="196"/>
      <c r="E83" s="196"/>
      <c r="F83" s="196"/>
      <c r="Z83" s="196"/>
      <c r="AA83" s="196"/>
      <c r="AB83" s="196"/>
    </row>
    <row r="84" spans="2:28" ht="12.75">
      <c r="B84" s="196"/>
      <c r="C84" s="196"/>
      <c r="D84" s="196"/>
      <c r="E84" s="196"/>
      <c r="F84" s="196"/>
      <c r="Z84" s="196"/>
      <c r="AA84" s="196"/>
      <c r="AB84" s="196"/>
    </row>
    <row r="85" spans="2:28" ht="12.75">
      <c r="B85" s="196"/>
      <c r="C85" s="196"/>
      <c r="D85" s="196"/>
      <c r="E85" s="196"/>
      <c r="F85" s="196"/>
      <c r="Z85" s="196"/>
      <c r="AA85" s="196"/>
      <c r="AB85" s="196"/>
    </row>
    <row r="86" spans="2:28" ht="12.75">
      <c r="B86" s="196"/>
      <c r="C86" s="196"/>
      <c r="D86" s="196"/>
      <c r="E86" s="196"/>
      <c r="F86" s="196"/>
      <c r="Z86" s="196"/>
      <c r="AA86" s="196"/>
      <c r="AB86" s="196"/>
    </row>
    <row r="87" spans="2:28" ht="12.75">
      <c r="B87" s="196"/>
      <c r="C87" s="196"/>
      <c r="D87" s="196"/>
      <c r="E87" s="196"/>
      <c r="F87" s="196"/>
      <c r="Z87" s="196"/>
      <c r="AA87" s="196"/>
      <c r="AB87" s="196"/>
    </row>
    <row r="88" spans="2:28" ht="12.75">
      <c r="B88" s="196"/>
      <c r="C88" s="196"/>
      <c r="D88" s="196"/>
      <c r="E88" s="196"/>
      <c r="F88" s="196"/>
      <c r="Z88" s="196"/>
      <c r="AA88" s="196"/>
      <c r="AB88" s="196"/>
    </row>
    <row r="89" spans="2:28" ht="12.75">
      <c r="B89" s="196"/>
      <c r="C89" s="196"/>
      <c r="D89" s="196"/>
      <c r="E89" s="196"/>
      <c r="F89" s="196"/>
      <c r="Z89" s="196"/>
      <c r="AA89" s="196"/>
      <c r="AB89" s="196"/>
    </row>
    <row r="90" spans="2:28" ht="12.75">
      <c r="B90" s="196"/>
      <c r="C90" s="196"/>
      <c r="D90" s="196"/>
      <c r="E90" s="196"/>
      <c r="F90" s="196"/>
      <c r="Z90" s="196"/>
      <c r="AA90" s="196"/>
      <c r="AB90" s="196"/>
    </row>
    <row r="91" spans="2:28" ht="12.75">
      <c r="B91" s="196"/>
      <c r="C91" s="196"/>
      <c r="D91" s="196"/>
      <c r="E91" s="196"/>
      <c r="F91" s="196"/>
      <c r="Z91" s="196"/>
      <c r="AA91" s="196"/>
      <c r="AB91" s="196"/>
    </row>
    <row r="92" spans="2:28" ht="12.75">
      <c r="B92" s="196"/>
      <c r="C92" s="196"/>
      <c r="D92" s="196"/>
      <c r="E92" s="196"/>
      <c r="F92" s="196"/>
      <c r="Z92" s="196"/>
      <c r="AA92" s="196"/>
      <c r="AB92" s="196"/>
    </row>
    <row r="93" spans="2:28" ht="12.75">
      <c r="B93" s="196"/>
      <c r="C93" s="196"/>
      <c r="D93" s="196"/>
      <c r="E93" s="196"/>
      <c r="F93" s="196"/>
      <c r="Z93" s="196"/>
      <c r="AA93" s="196"/>
      <c r="AB93" s="196"/>
    </row>
    <row r="94" spans="2:28" ht="12.75">
      <c r="B94" s="196"/>
      <c r="C94" s="196"/>
      <c r="D94" s="196"/>
      <c r="E94" s="196"/>
      <c r="F94" s="196"/>
      <c r="Z94" s="196"/>
      <c r="AA94" s="196"/>
      <c r="AB94" s="196"/>
    </row>
    <row r="95" spans="2:28" ht="12.75">
      <c r="B95" s="196"/>
      <c r="C95" s="196"/>
      <c r="D95" s="196"/>
      <c r="E95" s="196"/>
      <c r="F95" s="196"/>
      <c r="Z95" s="196"/>
      <c r="AA95" s="196"/>
      <c r="AB95" s="196"/>
    </row>
    <row r="96" spans="2:28" ht="12.75">
      <c r="B96" s="196"/>
      <c r="C96" s="196"/>
      <c r="D96" s="196"/>
      <c r="E96" s="196"/>
      <c r="F96" s="196"/>
      <c r="Z96" s="196"/>
      <c r="AA96" s="196"/>
      <c r="AB96" s="196"/>
    </row>
    <row r="97" spans="2:28" ht="12.75">
      <c r="B97" s="196"/>
      <c r="C97" s="196"/>
      <c r="D97" s="196"/>
      <c r="E97" s="196"/>
      <c r="F97" s="196"/>
      <c r="Z97" s="196"/>
      <c r="AA97" s="196"/>
      <c r="AB97" s="196"/>
    </row>
    <row r="98" spans="2:28" ht="12.75">
      <c r="B98" s="196"/>
      <c r="C98" s="196"/>
      <c r="D98" s="196"/>
      <c r="E98" s="196"/>
      <c r="F98" s="196"/>
      <c r="Z98" s="196"/>
      <c r="AA98" s="196"/>
      <c r="AB98" s="196"/>
    </row>
    <row r="99" spans="2:28" ht="12.75">
      <c r="B99" s="196"/>
      <c r="C99" s="196"/>
      <c r="D99" s="196"/>
      <c r="E99" s="196"/>
      <c r="F99" s="196"/>
      <c r="Z99" s="196"/>
      <c r="AA99" s="196"/>
      <c r="AB99" s="196"/>
    </row>
    <row r="100" spans="2:28" ht="12.75">
      <c r="B100" s="196"/>
      <c r="C100" s="196"/>
      <c r="D100" s="196"/>
      <c r="E100" s="196"/>
      <c r="F100" s="196"/>
      <c r="Z100" s="196"/>
      <c r="AA100" s="196"/>
      <c r="AB100" s="196"/>
    </row>
    <row r="101" spans="2:28" ht="12.75">
      <c r="B101" s="196"/>
      <c r="C101" s="196"/>
      <c r="D101" s="196"/>
      <c r="E101" s="196"/>
      <c r="F101" s="196"/>
      <c r="Z101" s="196"/>
      <c r="AA101" s="196"/>
      <c r="AB101" s="196"/>
    </row>
    <row r="102" spans="2:28" ht="12.75">
      <c r="B102" s="196"/>
      <c r="C102" s="196"/>
      <c r="D102" s="196"/>
      <c r="E102" s="196"/>
      <c r="F102" s="196"/>
      <c r="Z102" s="196"/>
      <c r="AA102" s="196"/>
      <c r="AB102" s="196"/>
    </row>
    <row r="103" spans="2:28" ht="12.75">
      <c r="B103" s="196"/>
      <c r="C103" s="196"/>
      <c r="D103" s="196"/>
      <c r="E103" s="196"/>
      <c r="F103" s="196"/>
      <c r="Z103" s="196"/>
      <c r="AA103" s="196"/>
      <c r="AB103" s="196"/>
    </row>
    <row r="104" spans="2:28" ht="12.75">
      <c r="B104" s="196"/>
      <c r="C104" s="196"/>
      <c r="D104" s="196"/>
      <c r="E104" s="196"/>
      <c r="F104" s="196"/>
      <c r="Z104" s="196"/>
      <c r="AA104" s="196"/>
      <c r="AB104" s="196"/>
    </row>
    <row r="105" spans="2:28" ht="12.75">
      <c r="B105" s="196"/>
      <c r="C105" s="196"/>
      <c r="D105" s="196"/>
      <c r="E105" s="196"/>
      <c r="F105" s="196"/>
      <c r="Z105" s="196"/>
      <c r="AA105" s="196"/>
      <c r="AB105" s="196"/>
    </row>
    <row r="106" spans="2:28" ht="12.75">
      <c r="B106" s="196"/>
      <c r="C106" s="196"/>
      <c r="D106" s="196"/>
      <c r="E106" s="196"/>
      <c r="F106" s="196"/>
      <c r="Z106" s="196"/>
      <c r="AA106" s="196"/>
      <c r="AB106" s="196"/>
    </row>
    <row r="107" spans="2:28" ht="12.75">
      <c r="B107" s="196"/>
      <c r="C107" s="196"/>
      <c r="D107" s="196"/>
      <c r="E107" s="196"/>
      <c r="F107" s="196"/>
      <c r="Z107" s="196"/>
      <c r="AA107" s="196"/>
      <c r="AB107" s="196"/>
    </row>
    <row r="108" spans="2:28" ht="12.75">
      <c r="B108" s="196"/>
      <c r="C108" s="196"/>
      <c r="D108" s="196"/>
      <c r="E108" s="196"/>
      <c r="F108" s="196"/>
      <c r="Z108" s="196"/>
      <c r="AA108" s="196"/>
      <c r="AB108" s="196"/>
    </row>
    <row r="109" spans="2:28" ht="12.75">
      <c r="B109" s="196"/>
      <c r="C109" s="196"/>
      <c r="D109" s="196"/>
      <c r="E109" s="196"/>
      <c r="F109" s="196"/>
      <c r="Z109" s="196"/>
      <c r="AA109" s="196"/>
      <c r="AB109" s="196"/>
    </row>
    <row r="110" spans="2:28" ht="12.75">
      <c r="B110" s="196"/>
      <c r="C110" s="196"/>
      <c r="D110" s="196"/>
      <c r="E110" s="196"/>
      <c r="F110" s="196"/>
      <c r="Z110" s="196"/>
      <c r="AA110" s="196"/>
      <c r="AB110" s="196"/>
    </row>
    <row r="111" spans="2:28" ht="12.75">
      <c r="B111" s="196"/>
      <c r="C111" s="196"/>
      <c r="D111" s="196"/>
      <c r="E111" s="196"/>
      <c r="F111" s="196"/>
      <c r="Z111" s="196"/>
      <c r="AA111" s="196"/>
      <c r="AB111" s="196"/>
    </row>
    <row r="112" spans="2:28" ht="12.75">
      <c r="B112" s="196"/>
      <c r="C112" s="196"/>
      <c r="D112" s="196"/>
      <c r="E112" s="196"/>
      <c r="F112" s="196"/>
      <c r="Z112" s="196"/>
      <c r="AA112" s="196"/>
      <c r="AB112" s="196"/>
    </row>
    <row r="113" spans="2:28" ht="12.75">
      <c r="B113" s="196"/>
      <c r="C113" s="196"/>
      <c r="D113" s="196"/>
      <c r="E113" s="196"/>
      <c r="F113" s="196"/>
      <c r="Z113" s="196"/>
      <c r="AA113" s="196"/>
      <c r="AB113" s="196"/>
    </row>
    <row r="114" spans="2:28" ht="12.75">
      <c r="B114" s="196"/>
      <c r="C114" s="196"/>
      <c r="D114" s="196"/>
      <c r="E114" s="196"/>
      <c r="F114" s="196"/>
      <c r="Z114" s="196"/>
      <c r="AA114" s="196"/>
      <c r="AB114" s="196"/>
    </row>
    <row r="115" spans="2:28" ht="12.75">
      <c r="B115" s="196"/>
      <c r="C115" s="196"/>
      <c r="D115" s="196"/>
      <c r="E115" s="196"/>
      <c r="F115" s="196"/>
      <c r="Z115" s="196"/>
      <c r="AA115" s="196"/>
      <c r="AB115" s="196"/>
    </row>
    <row r="116" spans="2:28" ht="12.75">
      <c r="B116" s="196"/>
      <c r="C116" s="196"/>
      <c r="D116" s="196"/>
      <c r="E116" s="196"/>
      <c r="F116" s="196"/>
      <c r="Z116" s="196"/>
      <c r="AA116" s="196"/>
      <c r="AB116" s="196"/>
    </row>
    <row r="117" spans="2:28" ht="12.75">
      <c r="B117" s="196"/>
      <c r="C117" s="196"/>
      <c r="D117" s="196"/>
      <c r="E117" s="196"/>
      <c r="F117" s="196"/>
      <c r="Z117" s="196"/>
      <c r="AA117" s="196"/>
      <c r="AB117" s="196"/>
    </row>
    <row r="118" spans="2:28" ht="12.75">
      <c r="B118" s="196"/>
      <c r="C118" s="196"/>
      <c r="D118" s="196"/>
      <c r="E118" s="196"/>
      <c r="F118" s="196"/>
      <c r="Z118" s="196"/>
      <c r="AA118" s="196"/>
      <c r="AB118" s="196"/>
    </row>
    <row r="119" spans="2:28" ht="12.75">
      <c r="B119" s="196"/>
      <c r="C119" s="196"/>
      <c r="D119" s="196"/>
      <c r="E119" s="196"/>
      <c r="F119" s="196"/>
      <c r="Z119" s="196"/>
      <c r="AA119" s="196"/>
      <c r="AB119" s="196"/>
    </row>
    <row r="120" spans="2:28" ht="12.75">
      <c r="B120" s="196"/>
      <c r="C120" s="196"/>
      <c r="D120" s="196"/>
      <c r="E120" s="196"/>
      <c r="F120" s="196"/>
      <c r="Z120" s="196"/>
      <c r="AA120" s="196"/>
      <c r="AB120" s="196"/>
    </row>
    <row r="121" spans="2:28" ht="12.75">
      <c r="B121" s="196"/>
      <c r="C121" s="196"/>
      <c r="D121" s="196"/>
      <c r="E121" s="196"/>
      <c r="F121" s="196"/>
      <c r="Z121" s="196"/>
      <c r="AA121" s="196"/>
      <c r="AB121" s="196"/>
    </row>
    <row r="122" spans="2:28" ht="12.75">
      <c r="B122" s="196"/>
      <c r="C122" s="196"/>
      <c r="D122" s="196"/>
      <c r="E122" s="196"/>
      <c r="F122" s="196"/>
      <c r="Z122" s="196"/>
      <c r="AA122" s="196"/>
      <c r="AB122" s="196"/>
    </row>
    <row r="123" spans="2:28" ht="12.75">
      <c r="B123" s="196"/>
      <c r="C123" s="196"/>
      <c r="D123" s="196"/>
      <c r="E123" s="196"/>
      <c r="F123" s="196"/>
      <c r="Z123" s="196"/>
      <c r="AA123" s="196"/>
      <c r="AB123" s="196"/>
    </row>
    <row r="124" spans="2:28" ht="12.75">
      <c r="B124" s="196"/>
      <c r="C124" s="196"/>
      <c r="D124" s="196"/>
      <c r="E124" s="196"/>
      <c r="F124" s="196"/>
      <c r="Z124" s="196"/>
      <c r="AA124" s="196"/>
      <c r="AB124" s="196"/>
    </row>
    <row r="125" spans="2:28" ht="12.75">
      <c r="B125" s="196"/>
      <c r="C125" s="196"/>
      <c r="D125" s="196"/>
      <c r="E125" s="196"/>
      <c r="F125" s="196"/>
      <c r="Z125" s="196"/>
      <c r="AA125" s="196"/>
      <c r="AB125" s="196"/>
    </row>
    <row r="126" spans="2:28" ht="12.75">
      <c r="B126" s="196"/>
      <c r="C126" s="196"/>
      <c r="D126" s="196"/>
      <c r="E126" s="196"/>
      <c r="F126" s="196"/>
      <c r="Z126" s="196"/>
      <c r="AA126" s="196"/>
      <c r="AB126" s="196"/>
    </row>
    <row r="127" spans="2:28" ht="12.75">
      <c r="B127" s="196"/>
      <c r="C127" s="196"/>
      <c r="D127" s="196"/>
      <c r="E127" s="196"/>
      <c r="F127" s="196"/>
      <c r="Z127" s="196"/>
      <c r="AA127" s="196"/>
      <c r="AB127" s="196"/>
    </row>
    <row r="128" spans="2:28" ht="12.75">
      <c r="B128" s="196"/>
      <c r="C128" s="196"/>
      <c r="D128" s="196"/>
      <c r="E128" s="196"/>
      <c r="F128" s="196"/>
      <c r="Z128" s="196"/>
      <c r="AA128" s="196"/>
      <c r="AB128" s="196"/>
    </row>
    <row r="129" spans="2:28" ht="12.75">
      <c r="B129" s="196"/>
      <c r="C129" s="196"/>
      <c r="D129" s="196"/>
      <c r="E129" s="196"/>
      <c r="F129" s="196"/>
      <c r="Z129" s="196"/>
      <c r="AA129" s="196"/>
      <c r="AB129" s="196"/>
    </row>
    <row r="130" spans="2:28" ht="12.75">
      <c r="B130" s="196"/>
      <c r="C130" s="196"/>
      <c r="D130" s="196"/>
      <c r="E130" s="196"/>
      <c r="F130" s="196"/>
      <c r="Z130" s="196"/>
      <c r="AA130" s="196"/>
      <c r="AB130" s="196"/>
    </row>
    <row r="131" spans="2:28" ht="12.75">
      <c r="B131" s="196"/>
      <c r="C131" s="196"/>
      <c r="D131" s="196"/>
      <c r="E131" s="196"/>
      <c r="F131" s="196"/>
      <c r="Z131" s="196"/>
      <c r="AA131" s="196"/>
      <c r="AB131" s="196"/>
    </row>
    <row r="132" spans="2:28" ht="12.75">
      <c r="B132" s="196"/>
      <c r="C132" s="196"/>
      <c r="D132" s="196"/>
      <c r="E132" s="196"/>
      <c r="F132" s="196"/>
      <c r="Z132" s="196"/>
      <c r="AA132" s="196"/>
      <c r="AB132" s="196"/>
    </row>
    <row r="133" spans="2:28" ht="12.75">
      <c r="B133" s="196"/>
      <c r="C133" s="196"/>
      <c r="D133" s="196"/>
      <c r="E133" s="196"/>
      <c r="F133" s="196"/>
      <c r="Z133" s="196"/>
      <c r="AA133" s="196"/>
      <c r="AB133" s="196"/>
    </row>
    <row r="134" spans="2:28" ht="12.75">
      <c r="B134" s="196"/>
      <c r="C134" s="196"/>
      <c r="D134" s="196"/>
      <c r="E134" s="196"/>
      <c r="F134" s="196"/>
      <c r="Z134" s="196"/>
      <c r="AA134" s="196"/>
      <c r="AB134" s="196"/>
    </row>
    <row r="135" spans="2:28" ht="12.75">
      <c r="B135" s="196"/>
      <c r="C135" s="196"/>
      <c r="D135" s="196"/>
      <c r="E135" s="196"/>
      <c r="F135" s="196"/>
      <c r="Z135" s="196"/>
      <c r="AA135" s="196"/>
      <c r="AB135" s="196"/>
    </row>
    <row r="136" spans="2:28" ht="12.75">
      <c r="B136" s="196"/>
      <c r="C136" s="196"/>
      <c r="D136" s="196"/>
      <c r="E136" s="196"/>
      <c r="F136" s="196"/>
      <c r="Z136" s="196"/>
      <c r="AA136" s="196"/>
      <c r="AB136" s="196"/>
    </row>
    <row r="137" spans="2:28" ht="12.75">
      <c r="B137" s="196"/>
      <c r="C137" s="196"/>
      <c r="D137" s="196"/>
      <c r="E137" s="196"/>
      <c r="F137" s="196"/>
      <c r="Z137" s="196"/>
      <c r="AA137" s="196"/>
      <c r="AB137" s="196"/>
    </row>
    <row r="138" spans="2:28" ht="12.75">
      <c r="B138" s="196"/>
      <c r="C138" s="196"/>
      <c r="D138" s="196"/>
      <c r="E138" s="196"/>
      <c r="F138" s="196"/>
      <c r="Z138" s="196"/>
      <c r="AA138" s="196"/>
      <c r="AB138" s="196"/>
    </row>
    <row r="139" spans="2:28" ht="12.75">
      <c r="B139" s="196"/>
      <c r="C139" s="196"/>
      <c r="D139" s="196"/>
      <c r="E139" s="196"/>
      <c r="F139" s="196"/>
      <c r="Z139" s="196"/>
      <c r="AA139" s="196"/>
      <c r="AB139" s="196"/>
    </row>
    <row r="140" spans="2:28" ht="12.75">
      <c r="B140" s="196"/>
      <c r="C140" s="196"/>
      <c r="D140" s="196"/>
      <c r="E140" s="196"/>
      <c r="F140" s="196"/>
      <c r="Z140" s="196"/>
      <c r="AA140" s="196"/>
      <c r="AB140" s="196"/>
    </row>
    <row r="141" spans="2:28" ht="12.75">
      <c r="B141" s="196"/>
      <c r="C141" s="196"/>
      <c r="D141" s="196"/>
      <c r="E141" s="196"/>
      <c r="F141" s="196"/>
      <c r="Z141" s="196"/>
      <c r="AA141" s="196"/>
      <c r="AB141" s="196"/>
    </row>
    <row r="142" spans="2:28" ht="12.75">
      <c r="B142" s="196"/>
      <c r="C142" s="196"/>
      <c r="D142" s="196"/>
      <c r="E142" s="196"/>
      <c r="F142" s="196"/>
      <c r="Z142" s="196"/>
      <c r="AA142" s="196"/>
      <c r="AB142" s="196"/>
    </row>
    <row r="143" spans="2:28" ht="12.75">
      <c r="B143" s="196"/>
      <c r="C143" s="196"/>
      <c r="D143" s="196"/>
      <c r="E143" s="196"/>
      <c r="F143" s="196"/>
      <c r="Z143" s="196"/>
      <c r="AA143" s="196"/>
      <c r="AB143" s="196"/>
    </row>
    <row r="144" spans="2:28" ht="12.75">
      <c r="B144" s="196"/>
      <c r="C144" s="196"/>
      <c r="D144" s="196"/>
      <c r="E144" s="196"/>
      <c r="F144" s="196"/>
      <c r="Z144" s="196"/>
      <c r="AA144" s="196"/>
      <c r="AB144" s="196"/>
    </row>
    <row r="145" spans="2:28" ht="12.75">
      <c r="B145" s="196"/>
      <c r="C145" s="196"/>
      <c r="D145" s="196"/>
      <c r="E145" s="196"/>
      <c r="F145" s="196"/>
      <c r="Z145" s="196"/>
      <c r="AA145" s="196"/>
      <c r="AB145" s="196"/>
    </row>
    <row r="146" spans="2:28" ht="12.75">
      <c r="B146" s="196"/>
      <c r="C146" s="196"/>
      <c r="D146" s="196"/>
      <c r="E146" s="196"/>
      <c r="F146" s="196"/>
      <c r="Z146" s="196"/>
      <c r="AA146" s="196"/>
      <c r="AB146" s="196"/>
    </row>
    <row r="147" spans="2:28" ht="12.75">
      <c r="B147" s="196"/>
      <c r="C147" s="196"/>
      <c r="D147" s="196"/>
      <c r="E147" s="196"/>
      <c r="F147" s="196"/>
      <c r="Z147" s="196"/>
      <c r="AA147" s="196"/>
      <c r="AB147" s="196"/>
    </row>
    <row r="148" spans="2:28" ht="12.75">
      <c r="B148" s="196"/>
      <c r="C148" s="196"/>
      <c r="D148" s="196"/>
      <c r="E148" s="196"/>
      <c r="F148" s="196"/>
      <c r="Z148" s="196"/>
      <c r="AA148" s="196"/>
      <c r="AB148" s="196"/>
    </row>
    <row r="149" spans="2:28" ht="12.75">
      <c r="B149" s="196"/>
      <c r="C149" s="196"/>
      <c r="D149" s="196"/>
      <c r="E149" s="196"/>
      <c r="F149" s="196"/>
      <c r="Z149" s="196"/>
      <c r="AA149" s="196"/>
      <c r="AB149" s="196"/>
    </row>
    <row r="150" spans="2:28" ht="12.75">
      <c r="B150" s="196"/>
      <c r="C150" s="196"/>
      <c r="D150" s="196"/>
      <c r="E150" s="196"/>
      <c r="F150" s="196"/>
      <c r="Z150" s="196"/>
      <c r="AA150" s="196"/>
      <c r="AB150" s="196"/>
    </row>
    <row r="151" spans="2:28" ht="12.75">
      <c r="B151" s="196"/>
      <c r="C151" s="196"/>
      <c r="D151" s="196"/>
      <c r="E151" s="196"/>
      <c r="F151" s="196"/>
      <c r="Z151" s="196"/>
      <c r="AA151" s="196"/>
      <c r="AB151" s="196"/>
    </row>
    <row r="152" spans="2:28" ht="12.75">
      <c r="B152" s="196"/>
      <c r="C152" s="196"/>
      <c r="D152" s="196"/>
      <c r="E152" s="196"/>
      <c r="F152" s="196"/>
      <c r="Z152" s="196"/>
      <c r="AA152" s="196"/>
      <c r="AB152" s="196"/>
    </row>
    <row r="153" spans="2:28" ht="12.75">
      <c r="B153" s="196"/>
      <c r="C153" s="196"/>
      <c r="D153" s="196"/>
      <c r="E153" s="196"/>
      <c r="F153" s="196"/>
      <c r="Z153" s="196"/>
      <c r="AA153" s="196"/>
      <c r="AB153" s="196"/>
    </row>
    <row r="154" spans="2:28" ht="12.75">
      <c r="B154" s="196"/>
      <c r="C154" s="196"/>
      <c r="D154" s="196"/>
      <c r="E154" s="196"/>
      <c r="F154" s="196"/>
      <c r="Z154" s="196"/>
      <c r="AA154" s="196"/>
      <c r="AB154" s="196"/>
    </row>
    <row r="155" spans="2:28" ht="12.75">
      <c r="B155" s="196"/>
      <c r="C155" s="196"/>
      <c r="D155" s="196"/>
      <c r="E155" s="196"/>
      <c r="F155" s="196"/>
      <c r="Z155" s="196"/>
      <c r="AA155" s="196"/>
      <c r="AB155" s="196"/>
    </row>
    <row r="156" spans="2:28" ht="12.75">
      <c r="B156" s="196"/>
      <c r="C156" s="196"/>
      <c r="D156" s="196"/>
      <c r="E156" s="196"/>
      <c r="F156" s="196"/>
      <c r="Z156" s="196"/>
      <c r="AA156" s="196"/>
      <c r="AB156" s="196"/>
    </row>
    <row r="157" spans="2:28" ht="12.75">
      <c r="B157" s="196"/>
      <c r="C157" s="196"/>
      <c r="D157" s="196"/>
      <c r="E157" s="196"/>
      <c r="F157" s="196"/>
      <c r="Z157" s="196"/>
      <c r="AA157" s="196"/>
      <c r="AB157" s="196"/>
    </row>
    <row r="158" spans="2:28" ht="12.75">
      <c r="B158" s="196"/>
      <c r="C158" s="196"/>
      <c r="D158" s="196"/>
      <c r="E158" s="196"/>
      <c r="F158" s="196"/>
      <c r="Z158" s="196"/>
      <c r="AA158" s="196"/>
      <c r="AB158" s="196"/>
    </row>
    <row r="159" spans="2:28" ht="12.75">
      <c r="B159" s="196"/>
      <c r="C159" s="196"/>
      <c r="D159" s="196"/>
      <c r="E159" s="196"/>
      <c r="F159" s="196"/>
      <c r="Z159" s="196"/>
      <c r="AA159" s="196"/>
      <c r="AB159" s="196"/>
    </row>
    <row r="160" spans="2:28" ht="12.75">
      <c r="B160" s="196"/>
      <c r="C160" s="196"/>
      <c r="D160" s="196"/>
      <c r="E160" s="196"/>
      <c r="F160" s="196"/>
      <c r="Z160" s="196"/>
      <c r="AA160" s="196"/>
      <c r="AB160" s="196"/>
    </row>
    <row r="161" spans="2:28" ht="12.75">
      <c r="B161" s="196"/>
      <c r="C161" s="196"/>
      <c r="D161" s="196"/>
      <c r="E161" s="196"/>
      <c r="F161" s="196"/>
      <c r="Z161" s="196"/>
      <c r="AA161" s="196"/>
      <c r="AB161" s="196"/>
    </row>
    <row r="162" spans="2:28" ht="12.75">
      <c r="B162" s="196"/>
      <c r="C162" s="196"/>
      <c r="D162" s="196"/>
      <c r="E162" s="196"/>
      <c r="F162" s="196"/>
      <c r="Z162" s="196"/>
      <c r="AA162" s="196"/>
      <c r="AB162" s="196"/>
    </row>
    <row r="163" spans="2:28" ht="12.75">
      <c r="B163" s="196"/>
      <c r="C163" s="196"/>
      <c r="D163" s="196"/>
      <c r="E163" s="196"/>
      <c r="F163" s="196"/>
      <c r="Z163" s="196"/>
      <c r="AA163" s="196"/>
      <c r="AB163" s="196"/>
    </row>
    <row r="164" spans="2:28" ht="12.75">
      <c r="B164" s="196"/>
      <c r="C164" s="196"/>
      <c r="D164" s="196"/>
      <c r="E164" s="196"/>
      <c r="F164" s="196"/>
      <c r="Z164" s="196"/>
      <c r="AA164" s="196"/>
      <c r="AB164" s="196"/>
    </row>
    <row r="165" spans="2:28" ht="12.75">
      <c r="B165" s="196"/>
      <c r="C165" s="196"/>
      <c r="D165" s="196"/>
      <c r="E165" s="196"/>
      <c r="F165" s="196"/>
      <c r="Z165" s="196"/>
      <c r="AA165" s="196"/>
      <c r="AB165" s="196"/>
    </row>
    <row r="166" spans="2:28" ht="12.75">
      <c r="B166" s="196"/>
      <c r="C166" s="196"/>
      <c r="D166" s="196"/>
      <c r="E166" s="196"/>
      <c r="F166" s="196"/>
      <c r="Z166" s="196"/>
      <c r="AA166" s="196"/>
      <c r="AB166" s="196"/>
    </row>
    <row r="167" spans="2:28" ht="12.75">
      <c r="B167" s="196"/>
      <c r="C167" s="196"/>
      <c r="D167" s="196"/>
      <c r="E167" s="196"/>
      <c r="F167" s="196"/>
      <c r="Z167" s="196"/>
      <c r="AA167" s="196"/>
      <c r="AB167" s="196"/>
    </row>
    <row r="168" spans="2:28" ht="12.75">
      <c r="B168" s="196"/>
      <c r="C168" s="196"/>
      <c r="D168" s="196"/>
      <c r="E168" s="196"/>
      <c r="F168" s="196"/>
      <c r="Z168" s="196"/>
      <c r="AA168" s="196"/>
      <c r="AB168" s="196"/>
    </row>
    <row r="169" spans="2:28" ht="12.75">
      <c r="B169" s="196"/>
      <c r="C169" s="196"/>
      <c r="D169" s="196"/>
      <c r="E169" s="196"/>
      <c r="F169" s="196"/>
      <c r="Z169" s="196"/>
      <c r="AA169" s="196"/>
      <c r="AB169" s="196"/>
    </row>
    <row r="170" spans="2:28" ht="12.75">
      <c r="B170" s="196"/>
      <c r="C170" s="196"/>
      <c r="D170" s="196"/>
      <c r="E170" s="196"/>
      <c r="F170" s="196"/>
      <c r="Z170" s="196"/>
      <c r="AA170" s="196"/>
      <c r="AB170" s="196"/>
    </row>
    <row r="171" spans="2:28" ht="12.75">
      <c r="B171" s="196"/>
      <c r="C171" s="196"/>
      <c r="D171" s="196"/>
      <c r="E171" s="196"/>
      <c r="F171" s="196"/>
      <c r="Z171" s="196"/>
      <c r="AA171" s="196"/>
      <c r="AB171" s="196"/>
    </row>
    <row r="172" spans="2:28" ht="12.75">
      <c r="B172" s="196"/>
      <c r="C172" s="196"/>
      <c r="D172" s="196"/>
      <c r="E172" s="196"/>
      <c r="F172" s="196"/>
      <c r="Z172" s="196"/>
      <c r="AA172" s="196"/>
      <c r="AB172" s="196"/>
    </row>
    <row r="173" spans="2:28" ht="12.75">
      <c r="B173" s="196"/>
      <c r="C173" s="196"/>
      <c r="D173" s="196"/>
      <c r="E173" s="196"/>
      <c r="F173" s="196"/>
      <c r="Z173" s="196"/>
      <c r="AA173" s="196"/>
      <c r="AB173" s="196"/>
    </row>
    <row r="174" spans="2:28" ht="12.75">
      <c r="B174" s="196"/>
      <c r="C174" s="196"/>
      <c r="D174" s="196"/>
      <c r="E174" s="196"/>
      <c r="F174" s="196"/>
      <c r="Z174" s="196"/>
      <c r="AA174" s="196"/>
      <c r="AB174" s="196"/>
    </row>
    <row r="175" spans="2:28" ht="12.75">
      <c r="B175" s="196"/>
      <c r="C175" s="196"/>
      <c r="D175" s="196"/>
      <c r="E175" s="196"/>
      <c r="F175" s="196"/>
      <c r="Z175" s="196"/>
      <c r="AA175" s="196"/>
      <c r="AB175" s="196"/>
    </row>
    <row r="176" spans="2:28" ht="12.75">
      <c r="B176" s="196"/>
      <c r="C176" s="196"/>
      <c r="D176" s="196"/>
      <c r="E176" s="196"/>
      <c r="F176" s="196"/>
      <c r="Z176" s="196"/>
      <c r="AA176" s="196"/>
      <c r="AB176" s="196"/>
    </row>
    <row r="177" spans="2:28" ht="12.75">
      <c r="B177" s="196"/>
      <c r="C177" s="196"/>
      <c r="D177" s="196"/>
      <c r="E177" s="196"/>
      <c r="F177" s="196"/>
      <c r="Z177" s="196"/>
      <c r="AA177" s="196"/>
      <c r="AB177" s="196"/>
    </row>
    <row r="178" spans="2:28" ht="12.75">
      <c r="B178" s="196"/>
      <c r="C178" s="196"/>
      <c r="D178" s="196"/>
      <c r="E178" s="196"/>
      <c r="F178" s="196"/>
      <c r="Z178" s="196"/>
      <c r="AA178" s="196"/>
      <c r="AB178" s="196"/>
    </row>
    <row r="179" spans="2:28" ht="12.75">
      <c r="B179" s="196"/>
      <c r="C179" s="196"/>
      <c r="D179" s="196"/>
      <c r="E179" s="196"/>
      <c r="F179" s="196"/>
      <c r="Z179" s="196"/>
      <c r="AA179" s="196"/>
      <c r="AB179" s="196"/>
    </row>
    <row r="180" spans="2:28" ht="12.75">
      <c r="B180" s="196"/>
      <c r="C180" s="196"/>
      <c r="D180" s="196"/>
      <c r="E180" s="196"/>
      <c r="F180" s="196"/>
      <c r="Z180" s="196"/>
      <c r="AA180" s="196"/>
      <c r="AB180" s="196"/>
    </row>
    <row r="181" spans="2:28" ht="12.75">
      <c r="B181" s="196"/>
      <c r="C181" s="196"/>
      <c r="D181" s="196"/>
      <c r="E181" s="196"/>
      <c r="F181" s="196"/>
      <c r="Z181" s="196"/>
      <c r="AA181" s="196"/>
      <c r="AB181" s="196"/>
    </row>
    <row r="182" spans="2:28" ht="12.75">
      <c r="B182" s="196"/>
      <c r="C182" s="196"/>
      <c r="D182" s="196"/>
      <c r="E182" s="196"/>
      <c r="F182" s="196"/>
      <c r="Z182" s="196"/>
      <c r="AA182" s="196"/>
      <c r="AB182" s="196"/>
    </row>
    <row r="183" spans="2:28" ht="12.75">
      <c r="B183" s="196"/>
      <c r="C183" s="196"/>
      <c r="D183" s="196"/>
      <c r="E183" s="196"/>
      <c r="F183" s="196"/>
      <c r="Z183" s="196"/>
      <c r="AA183" s="196"/>
      <c r="AB183" s="196"/>
    </row>
    <row r="184" spans="2:28" ht="12.75">
      <c r="B184" s="196"/>
      <c r="C184" s="196"/>
      <c r="D184" s="196"/>
      <c r="E184" s="196"/>
      <c r="F184" s="196"/>
      <c r="Z184" s="196"/>
      <c r="AA184" s="196"/>
      <c r="AB184" s="196"/>
    </row>
    <row r="185" spans="2:28" ht="12.75">
      <c r="B185" s="196"/>
      <c r="C185" s="196"/>
      <c r="D185" s="196"/>
      <c r="E185" s="196"/>
      <c r="F185" s="196"/>
      <c r="Z185" s="196"/>
      <c r="AA185" s="196"/>
      <c r="AB185" s="196"/>
    </row>
    <row r="186" spans="2:28" ht="12.75">
      <c r="B186" s="196"/>
      <c r="C186" s="196"/>
      <c r="D186" s="196"/>
      <c r="E186" s="196"/>
      <c r="F186" s="196"/>
      <c r="Z186" s="196"/>
      <c r="AA186" s="196"/>
      <c r="AB186" s="196"/>
    </row>
    <row r="187" spans="2:28" ht="12.75">
      <c r="B187" s="196"/>
      <c r="C187" s="196"/>
      <c r="D187" s="196"/>
      <c r="E187" s="196"/>
      <c r="F187" s="196"/>
      <c r="Z187" s="196"/>
      <c r="AA187" s="196"/>
      <c r="AB187" s="196"/>
    </row>
    <row r="188" spans="2:28" ht="12.75">
      <c r="B188" s="196"/>
      <c r="C188" s="196"/>
      <c r="D188" s="196"/>
      <c r="E188" s="196"/>
      <c r="F188" s="196"/>
      <c r="Z188" s="196"/>
      <c r="AA188" s="196"/>
      <c r="AB188" s="196"/>
    </row>
    <row r="189" spans="2:28" ht="12.75">
      <c r="B189" s="196"/>
      <c r="C189" s="196"/>
      <c r="D189" s="196"/>
      <c r="E189" s="196"/>
      <c r="F189" s="196"/>
      <c r="Z189" s="196"/>
      <c r="AA189" s="196"/>
      <c r="AB189" s="196"/>
    </row>
    <row r="190" spans="2:28" ht="12.75">
      <c r="B190" s="196"/>
      <c r="C190" s="196"/>
      <c r="D190" s="196"/>
      <c r="E190" s="196"/>
      <c r="F190" s="196"/>
      <c r="Z190" s="196"/>
      <c r="AA190" s="196"/>
      <c r="AB190" s="196"/>
    </row>
  </sheetData>
  <sheetProtection selectLockedCells="1" selectUnlockedCells="1"/>
  <mergeCells count="2">
    <mergeCell ref="A1:AH1"/>
    <mergeCell ref="A2:AG2"/>
  </mergeCells>
  <printOptions/>
  <pageMargins left="0.1701388888888889" right="0.25972222222222224" top="0.3298611111111111" bottom="0.2402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Отдел финансов</cp:lastModifiedBy>
  <dcterms:created xsi:type="dcterms:W3CDTF">2015-03-30T06:50:50Z</dcterms:created>
  <dcterms:modified xsi:type="dcterms:W3CDTF">2015-04-15T05:57:10Z</dcterms:modified>
  <cp:category/>
  <cp:version/>
  <cp:contentType/>
  <cp:contentStatus/>
</cp:coreProperties>
</file>