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70" yWindow="600" windowWidth="24615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61" i="1" l="1"/>
  <c r="D59" i="1"/>
  <c r="C59" i="1"/>
  <c r="D55" i="1"/>
  <c r="C55" i="1"/>
  <c r="D54" i="1"/>
  <c r="C54" i="1"/>
  <c r="D53" i="1"/>
  <c r="D52" i="1"/>
  <c r="D49" i="1"/>
  <c r="C49" i="1"/>
  <c r="D48" i="1"/>
  <c r="C48" i="1"/>
  <c r="D46" i="1"/>
  <c r="D61" i="1" s="1"/>
  <c r="C45" i="1"/>
  <c r="C61" i="1" s="1"/>
  <c r="B40" i="1"/>
  <c r="D36" i="1"/>
  <c r="D35" i="1"/>
  <c r="D34" i="1"/>
  <c r="C34" i="1"/>
  <c r="D33" i="1"/>
  <c r="C33" i="1"/>
  <c r="C40" i="1" s="1"/>
  <c r="D30" i="1"/>
  <c r="D40" i="1" s="1"/>
  <c r="B23" i="1"/>
  <c r="D19" i="1"/>
  <c r="C19" i="1"/>
  <c r="D18" i="1"/>
  <c r="D17" i="1"/>
  <c r="C17" i="1"/>
  <c r="D16" i="1"/>
  <c r="C16" i="1"/>
  <c r="C13" i="1"/>
  <c r="C12" i="1"/>
  <c r="C23" i="1" s="1"/>
  <c r="D10" i="1"/>
  <c r="D9" i="1"/>
  <c r="D23" i="1" s="1"/>
  <c r="B66" i="1" l="1"/>
  <c r="B28" i="2"/>
  <c r="B27" i="2"/>
  <c r="B29" i="2" s="1"/>
  <c r="D26" i="2"/>
  <c r="D25" i="2"/>
  <c r="D24" i="2"/>
  <c r="D23" i="2"/>
  <c r="D22" i="2"/>
  <c r="D21" i="2"/>
  <c r="C20" i="2"/>
  <c r="D20" i="2" s="1"/>
  <c r="D19" i="2"/>
  <c r="D18" i="2"/>
  <c r="D17" i="2"/>
  <c r="D16" i="2"/>
  <c r="C14" i="2"/>
  <c r="D14" i="2" s="1"/>
  <c r="C13" i="2"/>
  <c r="D13" i="2" s="1"/>
  <c r="C12" i="2"/>
  <c r="D12" i="2" s="1"/>
  <c r="C11" i="2"/>
  <c r="D11" i="2" s="1"/>
  <c r="C10" i="2"/>
  <c r="D10" i="2" s="1"/>
  <c r="C9" i="2"/>
  <c r="D9" i="2" s="1"/>
  <c r="C8" i="2"/>
  <c r="C7" i="2"/>
  <c r="C27" i="2" s="1"/>
  <c r="B67" i="1" l="1"/>
  <c r="B65" i="1" s="1"/>
  <c r="C28" i="2"/>
  <c r="D28" i="2" s="1"/>
  <c r="D27" i="2"/>
  <c r="D7" i="2"/>
  <c r="D8" i="2"/>
  <c r="C29" i="2" l="1"/>
  <c r="D29" i="2" s="1"/>
</calcChain>
</file>

<file path=xl/sharedStrings.xml><?xml version="1.0" encoding="utf-8"?>
<sst xmlns="http://schemas.openxmlformats.org/spreadsheetml/2006/main" count="112" uniqueCount="99">
  <si>
    <r>
      <rPr>
        <b/>
        <sz val="16"/>
        <color theme="1"/>
        <rFont val="Times New Roman"/>
        <family val="1"/>
        <charset val="204"/>
      </rPr>
      <t>Недоимка по налогам бюджета Первомайского муниципального района</t>
    </r>
  </si>
  <si>
    <t>в руб</t>
  </si>
  <si>
    <r>
      <rPr>
        <b/>
        <sz val="14"/>
        <color theme="1"/>
        <rFont val="Times New Roman"/>
        <family val="1"/>
        <charset val="204"/>
      </rPr>
      <t>Налоги</t>
    </r>
  </si>
  <si>
    <r>
      <rPr>
        <b/>
        <sz val="14"/>
        <color theme="1"/>
        <rFont val="Times New Roman"/>
        <family val="1"/>
        <charset val="204"/>
      </rPr>
      <t>Районный бюджет</t>
    </r>
  </si>
  <si>
    <r>
      <rPr>
        <b/>
        <sz val="14"/>
        <color theme="1"/>
        <rFont val="Times New Roman"/>
        <family val="1"/>
        <charset val="204"/>
      </rPr>
      <t>Городское  поселение Пречистое</t>
    </r>
  </si>
  <si>
    <t>Всего</t>
  </si>
  <si>
    <t>в том числе</t>
  </si>
  <si>
    <t>районный</t>
  </si>
  <si>
    <t>бюджет</t>
  </si>
  <si>
    <t>городского поселения</t>
  </si>
  <si>
    <t>1. Земельный налог (33)</t>
  </si>
  <si>
    <t>2. Земельный налог (43)</t>
  </si>
  <si>
    <t>3. Земельный налог (задолженность)</t>
  </si>
  <si>
    <t>4. Единый налог на вмененный доход</t>
  </si>
  <si>
    <t>6. Единый сельскохозяйственный налог 50\50</t>
  </si>
  <si>
    <t>7. Упрощенная система налогообложения (101)</t>
  </si>
  <si>
    <t>8. НДФЛ (акт) (202)  20\10</t>
  </si>
  <si>
    <t>9. НДФЛ (акт) (201)  20\10</t>
  </si>
  <si>
    <t>10. Налог на имущество физических лиц</t>
  </si>
  <si>
    <t>11.НДФЛ (203)   20\10</t>
  </si>
  <si>
    <t>12.Налог на добычу общераспростр. полезных ископаемых</t>
  </si>
  <si>
    <t>13.Налог на имущество предприятий   50%</t>
  </si>
  <si>
    <t xml:space="preserve">     Итого:</t>
  </si>
  <si>
    <r>
      <rPr>
        <b/>
        <sz val="14"/>
        <color theme="1"/>
        <rFont val="Times New Roman"/>
        <family val="1"/>
        <charset val="204"/>
      </rPr>
      <t>Кукобойское  сельское поселение</t>
    </r>
  </si>
  <si>
    <r>
      <rPr>
        <b/>
        <sz val="12"/>
        <color rgb="FF000000"/>
        <rFont val="Times New Roman"/>
        <family val="1"/>
        <charset val="204"/>
      </rPr>
      <t>Всего</t>
    </r>
  </si>
  <si>
    <r>
      <rPr>
        <b/>
        <sz val="12"/>
        <color rgb="FF000000"/>
        <rFont val="Times New Roman"/>
        <family val="1"/>
        <charset val="204"/>
      </rPr>
      <t>в том числе</t>
    </r>
  </si>
  <si>
    <r>
      <rPr>
        <b/>
        <sz val="12"/>
        <color rgb="FF000000"/>
        <rFont val="Times New Roman"/>
        <family val="1"/>
        <charset val="204"/>
      </rPr>
      <t>районный</t>
    </r>
  </si>
  <si>
    <r>
      <rPr>
        <b/>
        <sz val="12"/>
        <color rgb="FF000000"/>
        <rFont val="Times New Roman"/>
        <family val="1"/>
        <charset val="204"/>
      </rPr>
      <t>бюджет</t>
    </r>
  </si>
  <si>
    <r>
      <rPr>
        <b/>
        <sz val="12"/>
        <color rgb="FF000000"/>
        <rFont val="Times New Roman"/>
        <family val="1"/>
        <charset val="204"/>
      </rPr>
      <t xml:space="preserve"> сельского</t>
    </r>
  </si>
  <si>
    <r>
      <rPr>
        <b/>
        <sz val="12"/>
        <color rgb="FF000000"/>
        <rFont val="Times New Roman"/>
        <family val="1"/>
        <charset val="204"/>
      </rPr>
      <t>поселения</t>
    </r>
  </si>
  <si>
    <t>1. Упрощенная система налогообложения(101)</t>
  </si>
  <si>
    <t>2. Упрощенная система налогообложения(102)</t>
  </si>
  <si>
    <t>3. Земельный налог (43)</t>
  </si>
  <si>
    <t>5. Земельный налог (задолженность)</t>
  </si>
  <si>
    <t>6. НДФЛ (акт) (201)   28,0%\2,0%</t>
  </si>
  <si>
    <t>7. НДФЛ (акт) (203)   28,0%\2,0%</t>
  </si>
  <si>
    <t>8. Земельный налог (33)</t>
  </si>
  <si>
    <t>9. Налог на имущество физических лиц</t>
  </si>
  <si>
    <t>10.НДФЛ (202)    28,0%\2,0%</t>
  </si>
  <si>
    <t>11.Налог на имущество предприятий   50,0%</t>
  </si>
  <si>
    <t>12.Налог с продаж       60,0%</t>
  </si>
  <si>
    <t xml:space="preserve">    Итого:</t>
  </si>
  <si>
    <r>
      <rPr>
        <b/>
        <sz val="14"/>
        <color theme="1"/>
        <rFont val="Times New Roman"/>
        <family val="1"/>
        <charset val="204"/>
      </rPr>
      <t xml:space="preserve">    Пречистенское  с/поселение</t>
    </r>
  </si>
  <si>
    <r>
      <rPr>
        <b/>
        <sz val="12"/>
        <color rgb="FF000000"/>
        <rFont val="Times New Roman"/>
        <family val="1"/>
        <charset val="204"/>
      </rPr>
      <t xml:space="preserve">Всего </t>
    </r>
  </si>
  <si>
    <r>
      <rPr>
        <b/>
        <sz val="12"/>
        <color rgb="FF000000"/>
        <rFont val="Times New Roman"/>
        <family val="1"/>
        <charset val="204"/>
      </rPr>
      <t xml:space="preserve">       в том числе</t>
    </r>
  </si>
  <si>
    <t>1. Единый налог на вмененный доход</t>
  </si>
  <si>
    <t>4. НДФЛ (акт) (201)   28,0%\ 2,0%</t>
  </si>
  <si>
    <t>5. НДФЛ (акт) (202)   28,0%\2,0%</t>
  </si>
  <si>
    <t>6. Налог на добычу общераспр. полезных ископаемых</t>
  </si>
  <si>
    <t>7. Налог взимаемый в связи с применением патентной системы налогообложения, зачисляемый в бюджеты муниципальных районов</t>
  </si>
  <si>
    <t>10. НДФЛ (203)   28,0%\ 2,0%</t>
  </si>
  <si>
    <t>11.Единый сельскохозяйственный налог 70,0%\30,0%</t>
  </si>
  <si>
    <t>12.Налог на имущество предприятий    50%</t>
  </si>
  <si>
    <t>13.Налог с продаж   60%</t>
  </si>
  <si>
    <t>14.Платежи за пользование недрами</t>
  </si>
  <si>
    <t>16.Регулярные платежи за пользование недрами</t>
  </si>
  <si>
    <t>Консультант</t>
  </si>
  <si>
    <t xml:space="preserve">Всего   -                       </t>
  </si>
  <si>
    <t xml:space="preserve">районный бюджет -       </t>
  </si>
  <si>
    <t xml:space="preserve">поселения   -                </t>
  </si>
  <si>
    <t>Проведение ежемесячного анализа недоимки в разрезе налогов</t>
  </si>
  <si>
    <t>консолидированного бюджета  Первомайского муниципального района</t>
  </si>
  <si>
    <t xml:space="preserve">(на  01.01.2023 и  01.02.2023). </t>
  </si>
  <si>
    <t>Наименование налога(нормативы распределения отчислений в бюджет района)</t>
  </si>
  <si>
    <t>Недоимка на 01.01.2023г</t>
  </si>
  <si>
    <t>Недоимка на 01.02.2023г</t>
  </si>
  <si>
    <t>Отклонение   (+,-)</t>
  </si>
  <si>
    <t>Налог на доходы физических лиц (20% г\п;28% с\п)                                                                            182 101 02000 01 0000 110</t>
  </si>
  <si>
    <t>Налог на доходы физических лиц (10% г\п;2%с\п в бюджет поселения) 182 101 02000 01 0000 110  (Справочно)</t>
  </si>
  <si>
    <t>Налог, взимаемый в связи с применением упрощенной системы (доход от выдачи патентов) (100%)                                                                                                                     182 105 04020 02 0000 110</t>
  </si>
  <si>
    <t>Единый налог на вмененный доход (100%) 182 105 02010 02 0000 110</t>
  </si>
  <si>
    <t>Единый сельхозналог (50% г\п и 70% с\п) 182 105 03000 01 0000 110</t>
  </si>
  <si>
    <t>Единый сельхозналог ( 30,0%с\п в бюджет поселения)                                                                            182 105 03000 01 0000 110 (Справочно)</t>
  </si>
  <si>
    <t>Налог на имущество физических лиц (100% в поселения)                                                                  182 106 01030 10 0000 110 (Справочно)-</t>
  </si>
  <si>
    <t>Земельный налог (100% в поселения)                                                 182 106 06000 00 0000 110 (Справочно)</t>
  </si>
  <si>
    <t>Налог на добычу полезных ископаемых (100%)                                                                         182 107 00000 01 0000 110</t>
  </si>
  <si>
    <t xml:space="preserve"> </t>
  </si>
  <si>
    <t>Регулярные платежи за пользование недрами при пользовании недрами (ренталс) на территории РФ                                                                                                      182 1 12 02030 01 0000 120</t>
  </si>
  <si>
    <t>Отмененные налоги и сборы                                                                                          182 109 00000 00 0000 110      в т.ч.:</t>
  </si>
  <si>
    <t>Налог на имущество предприятий (50%)</t>
  </si>
  <si>
    <t>Налог на добычу прочих полезных ископаемых (100%)</t>
  </si>
  <si>
    <t>Земельный налог (100% в поселения)                                                                             182 109 04053 10 0000 110 (Справочно)</t>
  </si>
  <si>
    <t>Налог с продаж (60%)</t>
  </si>
  <si>
    <t>Сбор на нужды образовательных учреждений, взимаемых с юридических лиц</t>
  </si>
  <si>
    <t>Налог на рекламу (100%)</t>
  </si>
  <si>
    <t>Целевой сбор на милицию (100%)</t>
  </si>
  <si>
    <t>Прочие отмененные налоги (100%)</t>
  </si>
  <si>
    <t>ИТОГО по отмененным налогам и сборам</t>
  </si>
  <si>
    <t xml:space="preserve"> ИТОГО бюджет района</t>
  </si>
  <si>
    <t xml:space="preserve"> ИТОГО бюджеты поселении</t>
  </si>
  <si>
    <t xml:space="preserve"> ВСЕГО</t>
  </si>
  <si>
    <t>5. Налог, взимаемый в связи с применением патентной системы налогообложения, зачисляемый в бюджеты муниципальных районов</t>
  </si>
  <si>
    <t>14.Регулярные платежи за пользование недрами</t>
  </si>
  <si>
    <t>Е.Н.Шишмарева</t>
  </si>
  <si>
    <r>
      <rPr>
        <sz val="12"/>
        <color rgb="FFFB290D"/>
        <rFont val="Times New Roman"/>
      </rPr>
      <t xml:space="preserve">     </t>
    </r>
  </si>
  <si>
    <r>
      <rPr>
        <sz val="12"/>
        <color rgb="FFFB290D"/>
        <rFont val="Times New Roman"/>
      </rPr>
      <t xml:space="preserve">       </t>
    </r>
  </si>
  <si>
    <r>
      <rPr>
        <sz val="12"/>
        <color rgb="FFFB290D"/>
        <rFont val="Times New Roman"/>
      </rPr>
      <t xml:space="preserve">   </t>
    </r>
  </si>
  <si>
    <r>
      <t>15.</t>
    </r>
    <r>
      <rPr>
        <sz val="12"/>
        <color theme="1"/>
        <rFont val="Times New Roman"/>
      </rPr>
      <t>НДФЛ (213)   28,0%\ 2,0%</t>
    </r>
    <r>
      <rPr>
        <sz val="11"/>
        <color theme="1"/>
        <rFont val="Calibri"/>
      </rPr>
      <t xml:space="preserve">
</t>
    </r>
  </si>
  <si>
    <t>по состоянию на 01.03.2024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</si>
</sst>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</font>
    <font>
      <sz val="12"/>
      <color rgb="FF000000"/>
      <name val="Times New Roman"/>
    </font>
    <font>
      <sz val="12"/>
      <color rgb="FFFB290D"/>
      <name val="Times New Roman"/>
    </font>
    <font>
      <b/>
      <sz val="12"/>
      <color theme="1"/>
      <name val="Times New Roman"/>
    </font>
    <font>
      <b/>
      <sz val="12"/>
      <color rgb="FF000000"/>
      <name val="Times New Roman"/>
    </font>
    <font>
      <sz val="12"/>
      <color rgb="FFFFFFFF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80">
    <xf numFmtId="0" fontId="1" fillId="0" borderId="0" xfId="0" applyNumberFormat="1" applyFont="1"/>
    <xf numFmtId="0" fontId="3" fillId="0" borderId="1" xfId="0" applyNumberFormat="1" applyFont="1" applyBorder="1" applyAlignment="1">
      <alignment horizontal="right" vertical="center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8" fillId="0" borderId="0" xfId="0" applyFont="1"/>
    <xf numFmtId="0" fontId="9" fillId="0" borderId="11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justify" vertical="center"/>
    </xf>
    <xf numFmtId="0" fontId="10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4" fontId="4" fillId="0" borderId="0" xfId="0" applyNumberFormat="1" applyFont="1"/>
    <xf numFmtId="0" fontId="4" fillId="0" borderId="0" xfId="0" applyNumberFormat="1" applyFont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justify" vertical="center" wrapText="1"/>
    </xf>
    <xf numFmtId="0" fontId="12" fillId="0" borderId="3" xfId="0" applyNumberFormat="1" applyFont="1" applyBorder="1" applyAlignment="1">
      <alignment horizontal="justify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0" fontId="12" fillId="0" borderId="6" xfId="0" applyNumberFormat="1" applyFont="1" applyBorder="1" applyAlignment="1">
      <alignment horizontal="justify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justify" vertical="center" wrapText="1"/>
    </xf>
    <xf numFmtId="0" fontId="6" fillId="0" borderId="7" xfId="0" applyNumberFormat="1" applyFont="1" applyBorder="1" applyAlignment="1">
      <alignment horizontal="left" vertical="center" wrapText="1"/>
    </xf>
    <xf numFmtId="4" fontId="13" fillId="2" borderId="7" xfId="0" applyNumberFormat="1" applyFont="1" applyFill="1" applyBorder="1" applyAlignment="1">
      <alignment horizontal="center" vertical="top" wrapText="1"/>
    </xf>
    <xf numFmtId="0" fontId="10" fillId="0" borderId="0" xfId="0" applyNumberFormat="1" applyFont="1"/>
    <xf numFmtId="0" fontId="2" fillId="0" borderId="0" xfId="0" applyNumberFormat="1" applyFont="1" applyAlignment="1">
      <alignment horizontal="center" vertical="center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/>
    </xf>
    <xf numFmtId="0" fontId="14" fillId="0" borderId="3" xfId="0" applyNumberFormat="1" applyFont="1" applyBorder="1" applyAlignment="1">
      <alignment horizontal="justify" vertical="center" wrapText="1"/>
    </xf>
    <xf numFmtId="4" fontId="15" fillId="0" borderId="7" xfId="0" applyNumberFormat="1" applyFont="1" applyBorder="1" applyAlignment="1">
      <alignment horizontal="center" vertical="center" wrapText="1"/>
    </xf>
    <xf numFmtId="4" fontId="15" fillId="0" borderId="14" xfId="0" applyNumberFormat="1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left" vertical="center" wrapText="1"/>
    </xf>
    <xf numFmtId="4" fontId="16" fillId="0" borderId="15" xfId="0" applyNumberFormat="1" applyFont="1" applyBorder="1" applyAlignment="1">
      <alignment horizontal="center"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left" vertical="center" wrapText="1"/>
    </xf>
    <xf numFmtId="4" fontId="16" fillId="0" borderId="14" xfId="0" applyNumberFormat="1" applyFont="1" applyBorder="1" applyAlignment="1">
      <alignment horizontal="center" vertical="center" wrapText="1"/>
    </xf>
    <xf numFmtId="0" fontId="14" fillId="0" borderId="7" xfId="0" applyNumberFormat="1" applyFont="1" applyBorder="1" applyAlignment="1">
      <alignment horizontal="left" vertical="center" wrapText="1"/>
    </xf>
    <xf numFmtId="4" fontId="16" fillId="0" borderId="7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vertical="center" wrapText="1"/>
    </xf>
    <xf numFmtId="4" fontId="15" fillId="0" borderId="11" xfId="0" applyNumberFormat="1" applyFont="1" applyBorder="1" applyAlignment="1">
      <alignment horizontal="center" vertical="center" wrapText="1"/>
    </xf>
    <xf numFmtId="4" fontId="15" fillId="0" borderId="16" xfId="0" applyNumberFormat="1" applyFont="1" applyBorder="1" applyAlignment="1">
      <alignment horizontal="center" vertical="center" wrapText="1"/>
    </xf>
    <xf numFmtId="0" fontId="17" fillId="0" borderId="7" xfId="0" applyNumberFormat="1" applyFont="1" applyBorder="1" applyAlignment="1">
      <alignment horizontal="left" vertical="center" wrapText="1"/>
    </xf>
    <xf numFmtId="4" fontId="18" fillId="0" borderId="7" xfId="0" applyNumberFormat="1" applyFont="1" applyBorder="1" applyAlignment="1">
      <alignment horizontal="center" vertical="center" wrapText="1"/>
    </xf>
    <xf numFmtId="4" fontId="18" fillId="0" borderId="14" xfId="0" applyNumberFormat="1" applyFont="1" applyBorder="1" applyAlignment="1">
      <alignment horizontal="center" vertical="center" wrapText="1"/>
    </xf>
    <xf numFmtId="4" fontId="19" fillId="0" borderId="7" xfId="0" applyNumberFormat="1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 wrapText="1"/>
    </xf>
    <xf numFmtId="4" fontId="17" fillId="0" borderId="7" xfId="0" applyNumberFormat="1" applyFont="1" applyBorder="1" applyAlignment="1">
      <alignment horizontal="center" vertical="center" wrapText="1"/>
    </xf>
    <xf numFmtId="4" fontId="17" fillId="0" borderId="1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abSelected="1" topLeftCell="A43" workbookViewId="0">
      <selection activeCell="B13" sqref="B13"/>
    </sheetView>
  </sheetViews>
  <sheetFormatPr defaultColWidth="9.140625" defaultRowHeight="15" x14ac:dyDescent="0.25"/>
  <cols>
    <col min="1" max="1" width="58.7109375" customWidth="1"/>
    <col min="2" max="2" width="17.28515625" customWidth="1"/>
    <col min="3" max="3" width="17.140625" customWidth="1"/>
    <col min="4" max="4" width="19.85546875" customWidth="1"/>
  </cols>
  <sheetData>
    <row r="1" spans="1:4" ht="20.25" x14ac:dyDescent="0.25">
      <c r="A1" s="41" t="s">
        <v>0</v>
      </c>
      <c r="B1" s="41"/>
      <c r="C1" s="41"/>
      <c r="D1" s="41"/>
    </row>
    <row r="2" spans="1:4" ht="20.25" x14ac:dyDescent="0.25">
      <c r="A2" s="41" t="s">
        <v>98</v>
      </c>
      <c r="B2" s="41"/>
      <c r="C2" s="41"/>
      <c r="D2" s="41"/>
    </row>
    <row r="3" spans="1:4" x14ac:dyDescent="0.25">
      <c r="D3" s="1" t="s">
        <v>1</v>
      </c>
    </row>
    <row r="4" spans="1:4" ht="18.75" x14ac:dyDescent="0.25">
      <c r="A4" s="2" t="s">
        <v>2</v>
      </c>
      <c r="B4" s="45"/>
      <c r="C4" s="49"/>
      <c r="D4" s="50"/>
    </row>
    <row r="5" spans="1:4" ht="15.6" customHeight="1" x14ac:dyDescent="0.25">
      <c r="A5" s="4" t="s">
        <v>3</v>
      </c>
      <c r="B5" s="51"/>
      <c r="C5" s="52"/>
      <c r="D5" s="53"/>
    </row>
    <row r="6" spans="1:4" ht="15.75" x14ac:dyDescent="0.25">
      <c r="A6" s="42" t="s">
        <v>4</v>
      </c>
      <c r="B6" s="45" t="s">
        <v>5</v>
      </c>
      <c r="C6" s="45" t="s">
        <v>6</v>
      </c>
      <c r="D6" s="46"/>
    </row>
    <row r="7" spans="1:4" ht="12.75" customHeight="1" x14ac:dyDescent="0.25">
      <c r="A7" s="43"/>
      <c r="B7" s="47"/>
      <c r="C7" s="5" t="s">
        <v>7</v>
      </c>
      <c r="D7" s="6" t="s">
        <v>8</v>
      </c>
    </row>
    <row r="8" spans="1:4" ht="25.5" customHeight="1" thickBot="1" x14ac:dyDescent="0.3">
      <c r="A8" s="44"/>
      <c r="B8" s="48"/>
      <c r="C8" s="7" t="s">
        <v>8</v>
      </c>
      <c r="D8" s="8" t="s">
        <v>9</v>
      </c>
    </row>
    <row r="9" spans="1:4" ht="23.45" customHeight="1" thickBot="1" x14ac:dyDescent="0.3">
      <c r="A9" s="59" t="s">
        <v>10</v>
      </c>
      <c r="B9" s="60">
        <v>468997.99</v>
      </c>
      <c r="C9" s="60"/>
      <c r="D9" s="61">
        <f>B9</f>
        <v>468997.99</v>
      </c>
    </row>
    <row r="10" spans="1:4" ht="20.100000000000001" customHeight="1" thickBot="1" x14ac:dyDescent="0.3">
      <c r="A10" s="59" t="s">
        <v>11</v>
      </c>
      <c r="B10" s="62">
        <v>180232.27</v>
      </c>
      <c r="C10" s="62"/>
      <c r="D10" s="62">
        <f>B10</f>
        <v>180232.27</v>
      </c>
    </row>
    <row r="11" spans="1:4" ht="20.25" customHeight="1" thickBot="1" x14ac:dyDescent="0.3">
      <c r="A11" s="63" t="s">
        <v>12</v>
      </c>
      <c r="B11" s="64"/>
      <c r="C11" s="64"/>
      <c r="D11" s="65"/>
    </row>
    <row r="12" spans="1:4" ht="20.85" customHeight="1" thickBot="1" x14ac:dyDescent="0.3">
      <c r="A12" s="66" t="s">
        <v>13</v>
      </c>
      <c r="B12" s="60">
        <v>126.73</v>
      </c>
      <c r="C12" s="60">
        <f>B12</f>
        <v>126.73</v>
      </c>
      <c r="D12" s="67"/>
    </row>
    <row r="13" spans="1:4" ht="47.1" customHeight="1" thickBot="1" x14ac:dyDescent="0.3">
      <c r="A13" s="63" t="s">
        <v>91</v>
      </c>
      <c r="B13" s="60">
        <v>101815</v>
      </c>
      <c r="C13" s="60">
        <f>B13</f>
        <v>101815</v>
      </c>
      <c r="D13" s="67"/>
    </row>
    <row r="14" spans="1:4" ht="21" customHeight="1" thickBot="1" x14ac:dyDescent="0.3">
      <c r="A14" s="68" t="s">
        <v>14</v>
      </c>
      <c r="B14" s="69"/>
      <c r="C14" s="69"/>
      <c r="D14" s="67"/>
    </row>
    <row r="15" spans="1:4" ht="23.65" customHeight="1" thickBot="1" x14ac:dyDescent="0.3">
      <c r="A15" s="68" t="s">
        <v>15</v>
      </c>
      <c r="B15" s="69"/>
      <c r="C15" s="69"/>
      <c r="D15" s="67"/>
    </row>
    <row r="16" spans="1:4" ht="16.5" thickBot="1" x14ac:dyDescent="0.3">
      <c r="A16" s="68" t="s">
        <v>16</v>
      </c>
      <c r="B16" s="60">
        <v>4779</v>
      </c>
      <c r="C16" s="60">
        <f>B16*20%</f>
        <v>955.80000000000007</v>
      </c>
      <c r="D16" s="61">
        <f>B16*10%</f>
        <v>477.90000000000003</v>
      </c>
    </row>
    <row r="17" spans="1:4" ht="16.5" thickBot="1" x14ac:dyDescent="0.3">
      <c r="A17" s="68" t="s">
        <v>17</v>
      </c>
      <c r="B17" s="60">
        <v>332770.46000000002</v>
      </c>
      <c r="C17" s="60">
        <f>B17*20%</f>
        <v>66554.092000000004</v>
      </c>
      <c r="D17" s="61">
        <f>B17*10%</f>
        <v>33277.046000000002</v>
      </c>
    </row>
    <row r="18" spans="1:4" ht="22.35" customHeight="1" thickBot="1" x14ac:dyDescent="0.3">
      <c r="A18" s="68" t="s">
        <v>18</v>
      </c>
      <c r="B18" s="60">
        <v>345495.95</v>
      </c>
      <c r="C18" s="60"/>
      <c r="D18" s="61">
        <f>B18</f>
        <v>345495.95</v>
      </c>
    </row>
    <row r="19" spans="1:4" ht="16.5" thickBot="1" x14ac:dyDescent="0.3">
      <c r="A19" s="70" t="s">
        <v>19</v>
      </c>
      <c r="B19" s="71">
        <v>60895</v>
      </c>
      <c r="C19" s="71">
        <f>B19*20%</f>
        <v>12179</v>
      </c>
      <c r="D19" s="72">
        <f>B19*10%</f>
        <v>6089.5</v>
      </c>
    </row>
    <row r="20" spans="1:4" ht="21.2" customHeight="1" thickBot="1" x14ac:dyDescent="0.3">
      <c r="A20" s="63" t="s">
        <v>20</v>
      </c>
      <c r="B20" s="62"/>
      <c r="C20" s="65"/>
      <c r="D20" s="65"/>
    </row>
    <row r="21" spans="1:4" ht="20.45" customHeight="1" thickBot="1" x14ac:dyDescent="0.3">
      <c r="A21" s="68" t="s">
        <v>21</v>
      </c>
      <c r="B21" s="69" t="s">
        <v>94</v>
      </c>
      <c r="C21" s="69"/>
      <c r="D21" s="67" t="s">
        <v>95</v>
      </c>
    </row>
    <row r="22" spans="1:4" ht="16.5" thickBot="1" x14ac:dyDescent="0.3">
      <c r="A22" s="38" t="s">
        <v>92</v>
      </c>
      <c r="B22" s="39">
        <v>44</v>
      </c>
      <c r="C22" s="69"/>
      <c r="D22" s="67" t="s">
        <v>96</v>
      </c>
    </row>
    <row r="23" spans="1:4" s="9" customFormat="1" ht="19.5" thickBot="1" x14ac:dyDescent="0.35">
      <c r="A23" s="73" t="s">
        <v>22</v>
      </c>
      <c r="B23" s="74">
        <f>B9+B10+B12+B13+B16+B17+B18+B19+B22</f>
        <v>1495156.4</v>
      </c>
      <c r="C23" s="74">
        <f>C12+C13+C16+C17+C19</f>
        <v>181630.622</v>
      </c>
      <c r="D23" s="75">
        <f>D9+D10+D16+D17+D18+D19</f>
        <v>1034570.656</v>
      </c>
    </row>
    <row r="24" spans="1:4" ht="16.5" thickBot="1" x14ac:dyDescent="0.3">
      <c r="A24" s="42" t="s">
        <v>23</v>
      </c>
      <c r="B24" s="54" t="s">
        <v>24</v>
      </c>
      <c r="C24" s="54" t="s">
        <v>25</v>
      </c>
      <c r="D24" s="55"/>
    </row>
    <row r="25" spans="1:4" ht="15.95" customHeight="1" x14ac:dyDescent="0.25">
      <c r="A25" s="43"/>
      <c r="B25" s="56"/>
      <c r="C25" s="10" t="s">
        <v>26</v>
      </c>
      <c r="D25" s="11" t="s">
        <v>27</v>
      </c>
    </row>
    <row r="26" spans="1:4" ht="15.75" x14ac:dyDescent="0.25">
      <c r="A26" s="43"/>
      <c r="B26" s="56"/>
      <c r="C26" s="10" t="s">
        <v>27</v>
      </c>
      <c r="D26" s="12" t="s">
        <v>28</v>
      </c>
    </row>
    <row r="27" spans="1:4" ht="9.9499999999999993" customHeight="1" thickBot="1" x14ac:dyDescent="0.3">
      <c r="A27" s="44"/>
      <c r="B27" s="57"/>
      <c r="C27" s="13"/>
      <c r="D27" s="14" t="s">
        <v>29</v>
      </c>
    </row>
    <row r="28" spans="1:4" s="9" customFormat="1" ht="16.350000000000001" customHeight="1" thickBot="1" x14ac:dyDescent="0.35">
      <c r="A28" s="68" t="s">
        <v>30</v>
      </c>
      <c r="B28" s="69"/>
      <c r="C28" s="60"/>
      <c r="D28" s="61"/>
    </row>
    <row r="29" spans="1:4" s="9" customFormat="1" ht="21" customHeight="1" thickBot="1" x14ac:dyDescent="0.35">
      <c r="A29" s="68" t="s">
        <v>31</v>
      </c>
      <c r="B29" s="69"/>
      <c r="C29" s="60"/>
      <c r="D29" s="61"/>
    </row>
    <row r="30" spans="1:4" s="9" customFormat="1" ht="19.5" thickBot="1" x14ac:dyDescent="0.35">
      <c r="A30" s="68" t="s">
        <v>32</v>
      </c>
      <c r="B30" s="60">
        <v>520507.27</v>
      </c>
      <c r="C30" s="60"/>
      <c r="D30" s="61">
        <f>B30</f>
        <v>520507.27</v>
      </c>
    </row>
    <row r="31" spans="1:4" s="9" customFormat="1" ht="21.4" customHeight="1" thickBot="1" x14ac:dyDescent="0.35">
      <c r="A31" s="68" t="s">
        <v>13</v>
      </c>
      <c r="B31" s="60"/>
      <c r="C31" s="60"/>
      <c r="D31" s="67"/>
    </row>
    <row r="32" spans="1:4" s="9" customFormat="1" ht="19.5" customHeight="1" thickBot="1" x14ac:dyDescent="0.35">
      <c r="A32" s="68" t="s">
        <v>33</v>
      </c>
      <c r="B32" s="60"/>
      <c r="C32" s="69"/>
      <c r="D32" s="61"/>
    </row>
    <row r="33" spans="1:4" s="9" customFormat="1" ht="23.25" customHeight="1" thickBot="1" x14ac:dyDescent="0.35">
      <c r="A33" s="68" t="s">
        <v>34</v>
      </c>
      <c r="B33" s="60">
        <v>154260.23000000001</v>
      </c>
      <c r="C33" s="60">
        <f>B33*28%</f>
        <v>43192.864400000006</v>
      </c>
      <c r="D33" s="61">
        <f>B33*2%</f>
        <v>3085.2046000000005</v>
      </c>
    </row>
    <row r="34" spans="1:4" s="9" customFormat="1" ht="23.25" customHeight="1" thickBot="1" x14ac:dyDescent="0.35">
      <c r="A34" s="68" t="s">
        <v>35</v>
      </c>
      <c r="B34" s="60">
        <v>17347.27</v>
      </c>
      <c r="C34" s="60">
        <f>B34*28%</f>
        <v>4857.2356000000009</v>
      </c>
      <c r="D34" s="61">
        <f>B34*2%</f>
        <v>346.94540000000001</v>
      </c>
    </row>
    <row r="35" spans="1:4" s="9" customFormat="1" ht="19.5" thickBot="1" x14ac:dyDescent="0.35">
      <c r="A35" s="68" t="s">
        <v>36</v>
      </c>
      <c r="B35" s="60">
        <v>2758567.35</v>
      </c>
      <c r="C35" s="60"/>
      <c r="D35" s="61">
        <f>B35</f>
        <v>2758567.35</v>
      </c>
    </row>
    <row r="36" spans="1:4" s="9" customFormat="1" ht="24.95" customHeight="1" thickBot="1" x14ac:dyDescent="0.35">
      <c r="A36" s="68" t="s">
        <v>37</v>
      </c>
      <c r="B36" s="60">
        <v>200377.59</v>
      </c>
      <c r="C36" s="60"/>
      <c r="D36" s="61">
        <f>B36</f>
        <v>200377.59</v>
      </c>
    </row>
    <row r="37" spans="1:4" s="9" customFormat="1" ht="19.5" thickBot="1" x14ac:dyDescent="0.35">
      <c r="A37" s="68" t="s">
        <v>38</v>
      </c>
      <c r="B37" s="69"/>
      <c r="C37" s="69"/>
      <c r="D37" s="67"/>
    </row>
    <row r="38" spans="1:4" s="9" customFormat="1" ht="22.7" customHeight="1" thickBot="1" x14ac:dyDescent="0.35">
      <c r="A38" s="68" t="s">
        <v>39</v>
      </c>
      <c r="B38" s="69"/>
      <c r="C38" s="69"/>
      <c r="D38" s="67"/>
    </row>
    <row r="39" spans="1:4" s="9" customFormat="1" ht="19.5" thickBot="1" x14ac:dyDescent="0.35">
      <c r="A39" s="68" t="s">
        <v>40</v>
      </c>
      <c r="B39" s="60"/>
      <c r="C39" s="69"/>
      <c r="D39" s="67"/>
    </row>
    <row r="40" spans="1:4" s="9" customFormat="1" ht="19.5" thickBot="1" x14ac:dyDescent="0.35">
      <c r="A40" s="73" t="s">
        <v>41</v>
      </c>
      <c r="B40" s="74">
        <f>SUM(B28:B39)</f>
        <v>3651059.71</v>
      </c>
      <c r="C40" s="74">
        <f>C28+C29+C30+C31+C32+C33+C34+C35+C36+C38+C37+C39</f>
        <v>48050.100000000006</v>
      </c>
      <c r="D40" s="75">
        <f>SUM(D28:D39)</f>
        <v>3482884.36</v>
      </c>
    </row>
    <row r="41" spans="1:4" ht="16.5" thickBot="1" x14ac:dyDescent="0.3">
      <c r="A41" s="42" t="s">
        <v>42</v>
      </c>
      <c r="B41" s="54" t="s">
        <v>43</v>
      </c>
      <c r="C41" s="54" t="s">
        <v>44</v>
      </c>
      <c r="D41" s="55"/>
    </row>
    <row r="42" spans="1:4" ht="11.65" customHeight="1" x14ac:dyDescent="0.25">
      <c r="A42" s="43"/>
      <c r="B42" s="56"/>
      <c r="C42" s="10" t="s">
        <v>26</v>
      </c>
      <c r="D42" s="11" t="s">
        <v>27</v>
      </c>
    </row>
    <row r="43" spans="1:4" ht="11.85" customHeight="1" x14ac:dyDescent="0.25">
      <c r="A43" s="43"/>
      <c r="B43" s="56"/>
      <c r="C43" s="10" t="s">
        <v>27</v>
      </c>
      <c r="D43" s="12" t="s">
        <v>28</v>
      </c>
    </row>
    <row r="44" spans="1:4" ht="10.5" customHeight="1" thickBot="1" x14ac:dyDescent="0.3">
      <c r="A44" s="44"/>
      <c r="B44" s="57"/>
      <c r="C44" s="15"/>
      <c r="D44" s="14" t="s">
        <v>29</v>
      </c>
    </row>
    <row r="45" spans="1:4" ht="23.45" customHeight="1" thickBot="1" x14ac:dyDescent="0.3">
      <c r="A45" s="68" t="s">
        <v>45</v>
      </c>
      <c r="B45" s="60">
        <v>8953.39</v>
      </c>
      <c r="C45" s="60">
        <f>B45</f>
        <v>8953.39</v>
      </c>
      <c r="D45" s="67"/>
    </row>
    <row r="46" spans="1:4" ht="16.5" thickBot="1" x14ac:dyDescent="0.3">
      <c r="A46" s="68" t="s">
        <v>11</v>
      </c>
      <c r="B46" s="60">
        <v>1055286.5</v>
      </c>
      <c r="C46" s="60"/>
      <c r="D46" s="61">
        <f>B46</f>
        <v>1055286.5</v>
      </c>
    </row>
    <row r="47" spans="1:4" ht="21.2" customHeight="1" thickBot="1" x14ac:dyDescent="0.3">
      <c r="A47" s="68" t="s">
        <v>12</v>
      </c>
      <c r="B47" s="69"/>
      <c r="C47" s="69"/>
      <c r="D47" s="67"/>
    </row>
    <row r="48" spans="1:4" ht="25.5" customHeight="1" thickBot="1" x14ac:dyDescent="0.3">
      <c r="A48" s="68" t="s">
        <v>46</v>
      </c>
      <c r="B48" s="60">
        <v>46884.44</v>
      </c>
      <c r="C48" s="60">
        <f>B48*28%</f>
        <v>13127.643200000002</v>
      </c>
      <c r="D48" s="61">
        <f>B48*2%</f>
        <v>937.68880000000001</v>
      </c>
    </row>
    <row r="49" spans="1:4" ht="24" customHeight="1" thickBot="1" x14ac:dyDescent="0.3">
      <c r="A49" s="68" t="s">
        <v>47</v>
      </c>
      <c r="B49" s="60">
        <v>2463</v>
      </c>
      <c r="C49" s="60">
        <f>B49*28%</f>
        <v>689.6400000000001</v>
      </c>
      <c r="D49" s="61">
        <f>B49*2%</f>
        <v>49.26</v>
      </c>
    </row>
    <row r="50" spans="1:4" ht="22.5" customHeight="1" thickBot="1" x14ac:dyDescent="0.3">
      <c r="A50" s="68" t="s">
        <v>48</v>
      </c>
      <c r="B50" s="60"/>
      <c r="C50" s="69"/>
      <c r="D50" s="67"/>
    </row>
    <row r="51" spans="1:4" ht="46.9" customHeight="1" thickBot="1" x14ac:dyDescent="0.3">
      <c r="A51" s="68" t="s">
        <v>49</v>
      </c>
      <c r="B51" s="60"/>
      <c r="C51" s="60"/>
      <c r="D51" s="67"/>
    </row>
    <row r="52" spans="1:4" ht="18.75" customHeight="1" thickBot="1" x14ac:dyDescent="0.3">
      <c r="A52" s="68" t="s">
        <v>36</v>
      </c>
      <c r="B52" s="60">
        <v>1537501.15</v>
      </c>
      <c r="C52" s="60"/>
      <c r="D52" s="61">
        <f>B52</f>
        <v>1537501.15</v>
      </c>
    </row>
    <row r="53" spans="1:4" ht="18.75" customHeight="1" thickBot="1" x14ac:dyDescent="0.3">
      <c r="A53" s="68" t="s">
        <v>37</v>
      </c>
      <c r="B53" s="60">
        <v>186528.57</v>
      </c>
      <c r="C53" s="60"/>
      <c r="D53" s="61">
        <f>B53</f>
        <v>186528.57</v>
      </c>
    </row>
    <row r="54" spans="1:4" ht="16.5" thickBot="1" x14ac:dyDescent="0.3">
      <c r="A54" s="68" t="s">
        <v>50</v>
      </c>
      <c r="B54" s="60">
        <v>79317.47</v>
      </c>
      <c r="C54" s="60">
        <f>B54*28%</f>
        <v>22208.891600000003</v>
      </c>
      <c r="D54" s="61">
        <f>B54*2%</f>
        <v>1586.3494000000001</v>
      </c>
    </row>
    <row r="55" spans="1:4" ht="21.95" customHeight="1" thickBot="1" x14ac:dyDescent="0.3">
      <c r="A55" s="68" t="s">
        <v>51</v>
      </c>
      <c r="B55" s="60">
        <v>1558</v>
      </c>
      <c r="C55" s="60">
        <f>B55*70%</f>
        <v>1090.5999999999999</v>
      </c>
      <c r="D55" s="61">
        <f>B55*30%</f>
        <v>467.4</v>
      </c>
    </row>
    <row r="56" spans="1:4" ht="18.75" customHeight="1" thickBot="1" x14ac:dyDescent="0.3">
      <c r="A56" s="68" t="s">
        <v>52</v>
      </c>
      <c r="B56" s="69"/>
      <c r="C56" s="69"/>
      <c r="D56" s="67"/>
    </row>
    <row r="57" spans="1:4" ht="16.5" thickBot="1" x14ac:dyDescent="0.3">
      <c r="A57" s="68" t="s">
        <v>53</v>
      </c>
      <c r="B57" s="69"/>
      <c r="C57" s="69"/>
      <c r="D57" s="67"/>
    </row>
    <row r="58" spans="1:4" ht="18.399999999999999" customHeight="1" thickBot="1" x14ac:dyDescent="0.3">
      <c r="A58" s="68" t="s">
        <v>54</v>
      </c>
      <c r="B58" s="60"/>
      <c r="C58" s="60"/>
      <c r="D58" s="61"/>
    </row>
    <row r="59" spans="1:4" ht="18.75" customHeight="1" thickBot="1" x14ac:dyDescent="0.3">
      <c r="A59" s="68" t="s">
        <v>97</v>
      </c>
      <c r="B59" s="60"/>
      <c r="C59" s="76">
        <f>B59*28%</f>
        <v>0</v>
      </c>
      <c r="D59" s="77">
        <f>B59*2%</f>
        <v>0</v>
      </c>
    </row>
    <row r="60" spans="1:4" ht="18" customHeight="1" thickBot="1" x14ac:dyDescent="0.3">
      <c r="A60" s="68" t="s">
        <v>55</v>
      </c>
      <c r="B60" s="60">
        <v>684</v>
      </c>
      <c r="C60" s="60"/>
      <c r="D60" s="61"/>
    </row>
    <row r="61" spans="1:4" s="9" customFormat="1" ht="19.5" thickBot="1" x14ac:dyDescent="0.35">
      <c r="A61" s="73" t="s">
        <v>22</v>
      </c>
      <c r="B61" s="78">
        <f>SUM(B45:B60)</f>
        <v>2919176.5199999996</v>
      </c>
      <c r="C61" s="78">
        <f>SUM(C45:C59)</f>
        <v>46070.164800000006</v>
      </c>
      <c r="D61" s="79">
        <f>SUM(D45:D59)</f>
        <v>2782356.9181999997</v>
      </c>
    </row>
    <row r="62" spans="1:4" ht="10.15" customHeight="1" x14ac:dyDescent="0.25">
      <c r="A62" s="18"/>
    </row>
    <row r="63" spans="1:4" ht="18.75" x14ac:dyDescent="0.3">
      <c r="A63" s="19" t="s">
        <v>56</v>
      </c>
      <c r="C63" s="40" t="s">
        <v>93</v>
      </c>
    </row>
    <row r="64" spans="1:4" ht="9.9499999999999993" customHeight="1" x14ac:dyDescent="0.25">
      <c r="A64" s="20"/>
    </row>
    <row r="65" spans="1:2" ht="18.75" x14ac:dyDescent="0.3">
      <c r="A65" s="19" t="s">
        <v>57</v>
      </c>
      <c r="B65" s="21">
        <f>B66+B67</f>
        <v>7575562.8210000005</v>
      </c>
    </row>
    <row r="66" spans="1:2" ht="18.75" x14ac:dyDescent="0.3">
      <c r="A66" s="19" t="s">
        <v>58</v>
      </c>
      <c r="B66" s="21">
        <f>C23+C40+C61</f>
        <v>275750.88680000004</v>
      </c>
    </row>
    <row r="67" spans="1:2" ht="18.75" x14ac:dyDescent="0.3">
      <c r="A67" s="19" t="s">
        <v>59</v>
      </c>
      <c r="B67" s="21">
        <f>D23+D40+D61</f>
        <v>7299811.9342</v>
      </c>
    </row>
  </sheetData>
  <mergeCells count="12">
    <mergeCell ref="A41:A44"/>
    <mergeCell ref="A6:A8"/>
    <mergeCell ref="B4:D5"/>
    <mergeCell ref="C41:D41"/>
    <mergeCell ref="B41:B44"/>
    <mergeCell ref="C24:D24"/>
    <mergeCell ref="B24:B27"/>
    <mergeCell ref="A1:D1"/>
    <mergeCell ref="A2:D2"/>
    <mergeCell ref="A24:A27"/>
    <mergeCell ref="C6:D6"/>
    <mergeCell ref="B6:B8"/>
  </mergeCells>
  <pageMargins left="0.93700844049453702" right="0.38582700490951499" top="0.74803191423416104" bottom="0.39370101690292397" header="0.30000001192092901" footer="0.30000001192092901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/>
  </sheetViews>
  <sheetFormatPr defaultColWidth="9.140625" defaultRowHeight="15" x14ac:dyDescent="0.25"/>
  <cols>
    <col min="1" max="1" width="41.7109375" customWidth="1"/>
    <col min="2" max="2" width="15.140625" customWidth="1"/>
    <col min="3" max="3" width="13.7109375" customWidth="1"/>
    <col min="4" max="4" width="15.85546875" customWidth="1"/>
  </cols>
  <sheetData>
    <row r="1" spans="1:4" ht="18.75" x14ac:dyDescent="0.25">
      <c r="A1" s="22" t="s">
        <v>60</v>
      </c>
    </row>
    <row r="2" spans="1:4" ht="18.75" x14ac:dyDescent="0.25">
      <c r="A2" s="22" t="s">
        <v>61</v>
      </c>
    </row>
    <row r="3" spans="1:4" ht="13.9" customHeight="1" x14ac:dyDescent="0.25">
      <c r="A3" s="58" t="s">
        <v>62</v>
      </c>
      <c r="B3" s="58"/>
      <c r="C3" s="58"/>
    </row>
    <row r="4" spans="1:4" hidden="1" x14ac:dyDescent="0.25">
      <c r="A4" s="23"/>
    </row>
    <row r="5" spans="1:4" hidden="1" x14ac:dyDescent="0.25">
      <c r="A5" s="23"/>
    </row>
    <row r="6" spans="1:4" ht="83.45" customHeight="1" x14ac:dyDescent="0.25">
      <c r="A6" s="24" t="s">
        <v>63</v>
      </c>
      <c r="B6" s="25" t="s">
        <v>64</v>
      </c>
      <c r="C6" s="25" t="s">
        <v>65</v>
      </c>
      <c r="D6" s="26" t="s">
        <v>66</v>
      </c>
    </row>
    <row r="7" spans="1:4" ht="38.25" x14ac:dyDescent="0.25">
      <c r="A7" s="27" t="s">
        <v>67</v>
      </c>
      <c r="B7" s="28">
        <v>138711.04000000001</v>
      </c>
      <c r="C7" s="29" t="e">
        <f>#REF!</f>
        <v>#REF!</v>
      </c>
      <c r="D7" s="29" t="e">
        <f t="shared" ref="D7:D14" si="0">C7-B7</f>
        <v>#REF!</v>
      </c>
    </row>
    <row r="8" spans="1:4" ht="38.25" x14ac:dyDescent="0.25">
      <c r="A8" s="30" t="s">
        <v>68</v>
      </c>
      <c r="B8" s="29">
        <v>27281.82</v>
      </c>
      <c r="C8" s="29" t="e">
        <f>#REF!</f>
        <v>#REF!</v>
      </c>
      <c r="D8" s="29" t="e">
        <f t="shared" si="0"/>
        <v>#REF!</v>
      </c>
    </row>
    <row r="9" spans="1:4" ht="61.15" customHeight="1" x14ac:dyDescent="0.25">
      <c r="A9" s="27" t="s">
        <v>69</v>
      </c>
      <c r="B9" s="28">
        <v>66703</v>
      </c>
      <c r="C9" s="29" t="e">
        <f>#REF!</f>
        <v>#REF!</v>
      </c>
      <c r="D9" s="29" t="e">
        <f t="shared" si="0"/>
        <v>#REF!</v>
      </c>
    </row>
    <row r="10" spans="1:4" ht="39" customHeight="1" x14ac:dyDescent="0.25">
      <c r="A10" s="31" t="s">
        <v>70</v>
      </c>
      <c r="B10" s="28">
        <v>10770.19</v>
      </c>
      <c r="C10" s="29" t="e">
        <f>#REF!</f>
        <v>#REF!</v>
      </c>
      <c r="D10" s="29" t="e">
        <f t="shared" si="0"/>
        <v>#REF!</v>
      </c>
    </row>
    <row r="11" spans="1:4" ht="35.450000000000003" customHeight="1" x14ac:dyDescent="0.25">
      <c r="A11" s="31" t="s">
        <v>71</v>
      </c>
      <c r="B11" s="28">
        <v>210</v>
      </c>
      <c r="C11" s="29" t="e">
        <f>#REF!</f>
        <v>#REF!</v>
      </c>
      <c r="D11" s="29" t="e">
        <f t="shared" si="0"/>
        <v>#REF!</v>
      </c>
    </row>
    <row r="12" spans="1:4" ht="38.25" x14ac:dyDescent="0.25">
      <c r="A12" s="30" t="s">
        <v>72</v>
      </c>
      <c r="B12" s="29">
        <v>90</v>
      </c>
      <c r="C12" s="29" t="e">
        <f>#REF!</f>
        <v>#REF!</v>
      </c>
      <c r="D12" s="29" t="e">
        <f t="shared" si="0"/>
        <v>#REF!</v>
      </c>
    </row>
    <row r="13" spans="1:4" ht="38.25" x14ac:dyDescent="0.25">
      <c r="A13" s="31" t="s">
        <v>73</v>
      </c>
      <c r="B13" s="32">
        <v>740152.99</v>
      </c>
      <c r="C13" s="29" t="e">
        <f>#REF!</f>
        <v>#REF!</v>
      </c>
      <c r="D13" s="29" t="e">
        <f t="shared" si="0"/>
        <v>#REF!</v>
      </c>
    </row>
    <row r="14" spans="1:4" ht="25.5" x14ac:dyDescent="0.25">
      <c r="A14" s="31" t="s">
        <v>74</v>
      </c>
      <c r="B14" s="32">
        <v>4703998.04</v>
      </c>
      <c r="C14" s="29" t="e">
        <f>#REF!</f>
        <v>#REF!</v>
      </c>
      <c r="D14" s="29" t="e">
        <f t="shared" si="0"/>
        <v>#REF!</v>
      </c>
    </row>
    <row r="15" spans="1:4" ht="25.5" x14ac:dyDescent="0.25">
      <c r="A15" s="30" t="s">
        <v>75</v>
      </c>
      <c r="B15" s="6" t="s">
        <v>76</v>
      </c>
      <c r="C15" s="33"/>
      <c r="D15" s="6">
        <v>0</v>
      </c>
    </row>
    <row r="16" spans="1:4" ht="51" x14ac:dyDescent="0.25">
      <c r="A16" s="27" t="s">
        <v>77</v>
      </c>
      <c r="B16" s="34"/>
      <c r="C16" s="33"/>
      <c r="D16" s="6">
        <f t="shared" ref="D16:D29" si="1">C16-B16</f>
        <v>0</v>
      </c>
    </row>
    <row r="17" spans="1:4" ht="25.5" x14ac:dyDescent="0.25">
      <c r="A17" s="27" t="s">
        <v>78</v>
      </c>
      <c r="B17" s="32"/>
      <c r="C17" s="6"/>
      <c r="D17" s="6">
        <f t="shared" si="1"/>
        <v>0</v>
      </c>
    </row>
    <row r="18" spans="1:4" ht="15.75" x14ac:dyDescent="0.25">
      <c r="A18" s="35" t="s">
        <v>79</v>
      </c>
      <c r="B18" s="3"/>
      <c r="C18" s="3"/>
      <c r="D18" s="3">
        <f t="shared" si="1"/>
        <v>0</v>
      </c>
    </row>
    <row r="19" spans="1:4" ht="25.5" x14ac:dyDescent="0.25">
      <c r="A19" s="30" t="s">
        <v>80</v>
      </c>
      <c r="B19" s="7"/>
      <c r="C19" s="7"/>
      <c r="D19" s="8">
        <f t="shared" si="1"/>
        <v>0</v>
      </c>
    </row>
    <row r="20" spans="1:4" ht="25.5" x14ac:dyDescent="0.25">
      <c r="A20" s="31" t="s">
        <v>81</v>
      </c>
      <c r="B20" s="32"/>
      <c r="C20" s="29">
        <f>Лист1!B32</f>
        <v>0</v>
      </c>
      <c r="D20" s="6">
        <f t="shared" si="1"/>
        <v>0</v>
      </c>
    </row>
    <row r="21" spans="1:4" ht="15.75" x14ac:dyDescent="0.25">
      <c r="A21" s="35" t="s">
        <v>82</v>
      </c>
      <c r="B21" s="3"/>
      <c r="C21" s="3"/>
      <c r="D21" s="3">
        <f t="shared" si="1"/>
        <v>0</v>
      </c>
    </row>
    <row r="22" spans="1:4" ht="25.5" x14ac:dyDescent="0.25">
      <c r="A22" s="35" t="s">
        <v>83</v>
      </c>
      <c r="B22" s="36"/>
      <c r="C22" s="36"/>
      <c r="D22" s="8">
        <f t="shared" si="1"/>
        <v>0</v>
      </c>
    </row>
    <row r="23" spans="1:4" ht="16.149999999999999" customHeight="1" x14ac:dyDescent="0.25">
      <c r="A23" s="35" t="s">
        <v>84</v>
      </c>
      <c r="B23" s="7"/>
      <c r="C23" s="7"/>
      <c r="D23" s="8">
        <f t="shared" si="1"/>
        <v>0</v>
      </c>
    </row>
    <row r="24" spans="1:4" ht="22.15" customHeight="1" x14ac:dyDescent="0.25">
      <c r="A24" s="35" t="s">
        <v>85</v>
      </c>
      <c r="B24" s="7"/>
      <c r="C24" s="7"/>
      <c r="D24" s="8">
        <f t="shared" si="1"/>
        <v>0</v>
      </c>
    </row>
    <row r="25" spans="1:4" ht="21" customHeight="1" x14ac:dyDescent="0.25">
      <c r="A25" s="35" t="s">
        <v>86</v>
      </c>
      <c r="B25" s="7"/>
      <c r="C25" s="7"/>
      <c r="D25" s="8">
        <f t="shared" si="1"/>
        <v>0</v>
      </c>
    </row>
    <row r="26" spans="1:4" ht="22.7" customHeight="1" x14ac:dyDescent="0.25">
      <c r="A26" s="35" t="s">
        <v>87</v>
      </c>
      <c r="B26" s="7"/>
      <c r="C26" s="7"/>
      <c r="D26" s="8">
        <f t="shared" si="1"/>
        <v>0</v>
      </c>
    </row>
    <row r="27" spans="1:4" ht="25.15" customHeight="1" x14ac:dyDescent="0.25">
      <c r="A27" s="37" t="s">
        <v>88</v>
      </c>
      <c r="B27" s="16">
        <f>B7+B9+B10+B11</f>
        <v>216394.23</v>
      </c>
      <c r="C27" s="16" t="e">
        <f>C7+C9+C10+C11</f>
        <v>#REF!</v>
      </c>
      <c r="D27" s="17" t="e">
        <f t="shared" si="1"/>
        <v>#REF!</v>
      </c>
    </row>
    <row r="28" spans="1:4" ht="24.6" customHeight="1" x14ac:dyDescent="0.25">
      <c r="A28" s="37" t="s">
        <v>89</v>
      </c>
      <c r="B28" s="16">
        <f>B8+B12+B13+B14</f>
        <v>5471522.8499999996</v>
      </c>
      <c r="C28" s="16" t="e">
        <f>C8+C12+C13+C14+C20</f>
        <v>#REF!</v>
      </c>
      <c r="D28" s="17" t="e">
        <f t="shared" si="1"/>
        <v>#REF!</v>
      </c>
    </row>
    <row r="29" spans="1:4" ht="15.75" x14ac:dyDescent="0.25">
      <c r="A29" s="37" t="s">
        <v>90</v>
      </c>
      <c r="B29" s="16">
        <f>B27+B28</f>
        <v>5687917.0800000001</v>
      </c>
      <c r="C29" s="16" t="e">
        <f>C27+C28</f>
        <v>#REF!</v>
      </c>
      <c r="D29" s="17" t="e">
        <f t="shared" si="1"/>
        <v>#REF!</v>
      </c>
    </row>
  </sheetData>
  <mergeCells count="1">
    <mergeCell ref="A3:C3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Shishmareva</cp:lastModifiedBy>
  <cp:lastPrinted>2024-03-19T11:34:11Z</cp:lastPrinted>
  <dcterms:modified xsi:type="dcterms:W3CDTF">2024-03-19T11:35:42Z</dcterms:modified>
</cp:coreProperties>
</file>